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890" tabRatio="918" firstSheet="1" activeTab="1"/>
  </bookViews>
  <sheets>
    <sheet name="Cover page" sheetId="1" r:id="rId1"/>
    <sheet name="summary of town budget" sheetId="2" r:id="rId2"/>
    <sheet name="General Govt.support 1" sheetId="3" r:id="rId3"/>
    <sheet name="General Govt. support 2" sheetId="4" r:id="rId4"/>
    <sheet name="General Govt. support 3" sheetId="5" r:id="rId5"/>
    <sheet name="General Govt. support 4 " sheetId="6" r:id="rId6"/>
    <sheet name="Public Safety 1" sheetId="7" r:id="rId7"/>
    <sheet name="HEALTH" sheetId="8" r:id="rId8"/>
    <sheet name="TRANSPORTATION" sheetId="9" r:id="rId9"/>
    <sheet name="Economic Assistance" sheetId="10" r:id="rId10"/>
    <sheet name="Culture-Recreation" sheetId="11" r:id="rId11"/>
    <sheet name="Home and Community" sheetId="12" r:id="rId12"/>
    <sheet name="Undistributed" sheetId="13" r:id="rId13"/>
    <sheet name="Estimated Revenues" sheetId="14" r:id="rId14"/>
    <sheet name="Highway Appropriations 1" sheetId="15" r:id="rId15"/>
    <sheet name="Highway Appropriations 2" sheetId="16" r:id="rId16"/>
    <sheet name="Highway Revenues " sheetId="17" r:id="rId17"/>
    <sheet name="Schedule of Salaries" sheetId="18" r:id="rId18"/>
    <sheet name="Sheet1" sheetId="19" state="hidden" r:id="rId19"/>
  </sheets>
  <definedNames>
    <definedName name="_xlnm.Print_Area" localSheetId="0">'Cover page'!$A$1:$I$33</definedName>
    <definedName name="_xlnm.Print_Area" localSheetId="10">'Culture-Recreation'!$A$1:$O$64</definedName>
    <definedName name="_xlnm.Print_Area" localSheetId="9">'Economic Assistance'!$A$1:$O$57</definedName>
    <definedName name="_xlnm.Print_Area" localSheetId="13">'Estimated Revenues'!$A$1:$O$185</definedName>
    <definedName name="_xlnm.Print_Area" localSheetId="3">'General Govt. support 2'!$A$1:$O$59</definedName>
    <definedName name="_xlnm.Print_Area" localSheetId="4">'General Govt. support 3'!$A$1:$O$62</definedName>
    <definedName name="_xlnm.Print_Area" localSheetId="5">'General Govt. support 4 '!$A$1:$O$57</definedName>
    <definedName name="_xlnm.Print_Area" localSheetId="2">'General Govt.support 1'!$A$1:$O$61</definedName>
    <definedName name="_xlnm.Print_Area" localSheetId="7">'HEALTH'!$A$1:$O$61</definedName>
    <definedName name="_xlnm.Print_Area" localSheetId="14">'Highway Appropriations 1'!$A$1:$O$62</definedName>
    <definedName name="_xlnm.Print_Area" localSheetId="15">'Highway Appropriations 2'!$A$1:$O$65</definedName>
    <definedName name="_xlnm.Print_Area" localSheetId="16">'Highway Revenues '!$A$1:$O$60</definedName>
    <definedName name="_xlnm.Print_Area" localSheetId="11">'Home and Community'!$A$1:$O$60</definedName>
    <definedName name="_xlnm.Print_Area" localSheetId="6">'Public Safety 1'!$A$1:$O$59</definedName>
    <definedName name="_xlnm.Print_Area" localSheetId="17">'Schedule of Salaries'!$A$1:$J$58</definedName>
    <definedName name="_xlnm.Print_Area" localSheetId="1">'summary of town budget'!$A$1:$P$46</definedName>
    <definedName name="_xlnm.Print_Area" localSheetId="8">'TRANSPORTATION'!$A$1:$O$58</definedName>
    <definedName name="_xlnm.Print_Area" localSheetId="12">'Undistributed'!$A$1:$O$73</definedName>
  </definedNames>
  <calcPr fullCalcOnLoad="1"/>
</workbook>
</file>

<file path=xl/sharedStrings.xml><?xml version="1.0" encoding="utf-8"?>
<sst xmlns="http://schemas.openxmlformats.org/spreadsheetml/2006/main" count="1172" uniqueCount="649">
  <si>
    <t>CODE</t>
  </si>
  <si>
    <t>FUND</t>
  </si>
  <si>
    <t>APPROPRIATIONS</t>
  </si>
  <si>
    <t>AND PROVISIONS</t>
  </si>
  <si>
    <t>FOR OTHER USES</t>
  </si>
  <si>
    <t>A</t>
  </si>
  <si>
    <t xml:space="preserve"> </t>
  </si>
  <si>
    <t>DA</t>
  </si>
  <si>
    <t>GENERAL</t>
  </si>
  <si>
    <t>HIGHWAY-TOWNWIDE</t>
  </si>
  <si>
    <t>LESS</t>
  </si>
  <si>
    <t>ESTIMATED</t>
  </si>
  <si>
    <t>REVENUES</t>
  </si>
  <si>
    <t>UNEXPENDED</t>
  </si>
  <si>
    <t>BALANCE</t>
  </si>
  <si>
    <t>AMOUNT TO BE</t>
  </si>
  <si>
    <t>RAISED BY TAX</t>
  </si>
  <si>
    <t>S</t>
  </si>
  <si>
    <t>SPECIAL DISTRICTS:</t>
  </si>
  <si>
    <t>(LIST EACH SEPARATELY)</t>
  </si>
  <si>
    <t>TOTALS</t>
  </si>
  <si>
    <t>GENERAL FUND APPROPRIATIONS</t>
  </si>
  <si>
    <t>GENERAL GOVERNMENT SUPPORT</t>
  </si>
  <si>
    <t>ACCOUNTS</t>
  </si>
  <si>
    <t>TOWN BOARD</t>
  </si>
  <si>
    <t>Personal services</t>
  </si>
  <si>
    <t>Equipment</t>
  </si>
  <si>
    <t>Contractual Exp.</t>
  </si>
  <si>
    <t>TOTAL</t>
  </si>
  <si>
    <t>A1010.1</t>
  </si>
  <si>
    <t>A1010.2</t>
  </si>
  <si>
    <t>A1010.4</t>
  </si>
  <si>
    <t>YEAR</t>
  </si>
  <si>
    <t>LAST</t>
  </si>
  <si>
    <t>ACTUAL</t>
  </si>
  <si>
    <t>BUDGET</t>
  </si>
  <si>
    <t>THIS YEAR</t>
  </si>
  <si>
    <t>AS</t>
  </si>
  <si>
    <t>AMENDED</t>
  </si>
  <si>
    <t xml:space="preserve">BUDGET </t>
  </si>
  <si>
    <t>OFFICERS</t>
  </si>
  <si>
    <t>TENTATIVE</t>
  </si>
  <si>
    <t>PRE-</t>
  </si>
  <si>
    <t>LIMINARY</t>
  </si>
  <si>
    <t>ADOPTED</t>
  </si>
  <si>
    <t>JUSTICES</t>
  </si>
  <si>
    <t>A1110.1</t>
  </si>
  <si>
    <t>A1110.2</t>
  </si>
  <si>
    <t>A1110.4</t>
  </si>
  <si>
    <t>SUPERVISOR</t>
  </si>
  <si>
    <t>A1220.1</t>
  </si>
  <si>
    <t>A1220.2</t>
  </si>
  <si>
    <t>A1220.4</t>
  </si>
  <si>
    <t>TAX COLLECTION</t>
  </si>
  <si>
    <t>A1330.1</t>
  </si>
  <si>
    <t>A1330.2</t>
  </si>
  <si>
    <t>A1330.4</t>
  </si>
  <si>
    <t>A1340.1</t>
  </si>
  <si>
    <t>A1340.2</t>
  </si>
  <si>
    <t>A1340.4</t>
  </si>
  <si>
    <t>ASSESSORS</t>
  </si>
  <si>
    <t>A1355.1</t>
  </si>
  <si>
    <t>A1355.2</t>
  </si>
  <si>
    <t>A1355.4</t>
  </si>
  <si>
    <t>TOWN CLERK</t>
  </si>
  <si>
    <t>A1410.1</t>
  </si>
  <si>
    <t>A1410.2</t>
  </si>
  <si>
    <t>A1410.4</t>
  </si>
  <si>
    <t>ATTORNEY</t>
  </si>
  <si>
    <t>A1420.1</t>
  </si>
  <si>
    <t>A1420.2</t>
  </si>
  <si>
    <t>A1420.4</t>
  </si>
  <si>
    <t>ENGINEER</t>
  </si>
  <si>
    <t>A1440.1</t>
  </si>
  <si>
    <t>A1440.2</t>
  </si>
  <si>
    <t>A1310.4</t>
  </si>
  <si>
    <t>A1450.1</t>
  </si>
  <si>
    <t>A1450.2</t>
  </si>
  <si>
    <t>A1450.4</t>
  </si>
  <si>
    <t>PUBLIC WORKS</t>
  </si>
  <si>
    <t>ADMINSTRATION</t>
  </si>
  <si>
    <t>A1490.1</t>
  </si>
  <si>
    <t>A1490.2</t>
  </si>
  <si>
    <t>A1490.4</t>
  </si>
  <si>
    <t>BUILDINGS</t>
  </si>
  <si>
    <t>A1620.1</t>
  </si>
  <si>
    <t>A1620.2</t>
  </si>
  <si>
    <t>A1620.4</t>
  </si>
  <si>
    <t>CENTRAL GARAGE</t>
  </si>
  <si>
    <t>A1640.1</t>
  </si>
  <si>
    <t>A1640.2</t>
  </si>
  <si>
    <t>A1640.4</t>
  </si>
  <si>
    <t>ELECTIONS</t>
  </si>
  <si>
    <t>CENTRAL PRINTING</t>
  </si>
  <si>
    <t>AND MAILING</t>
  </si>
  <si>
    <t>A1670.1</t>
  </si>
  <si>
    <t>A1670.2</t>
  </si>
  <si>
    <t>A1670.4</t>
  </si>
  <si>
    <t>SPECIAL ITEMS</t>
  </si>
  <si>
    <t>Unallocated Ins.</t>
  </si>
  <si>
    <t>Municipal Assoc.</t>
  </si>
  <si>
    <t>Dues</t>
  </si>
  <si>
    <t>A1920.2</t>
  </si>
  <si>
    <t>Judgements and</t>
  </si>
  <si>
    <t>claims</t>
  </si>
  <si>
    <t>Contingent</t>
  </si>
  <si>
    <t>A1950.4</t>
  </si>
  <si>
    <t>A1990.4</t>
  </si>
  <si>
    <t>A1910.1</t>
  </si>
  <si>
    <t>PUBLIC SAFETY</t>
  </si>
  <si>
    <t>CONTROL OF DOGS</t>
  </si>
  <si>
    <t>A3510.4</t>
  </si>
  <si>
    <t>A3520.2</t>
  </si>
  <si>
    <t>EXAMINING BOARDS</t>
  </si>
  <si>
    <t>A3610.1</t>
  </si>
  <si>
    <t>A3610.2</t>
  </si>
  <si>
    <t>A3610.4</t>
  </si>
  <si>
    <t>TOTAL PUBLIC SAFETY</t>
  </si>
  <si>
    <t>HEALTH</t>
  </si>
  <si>
    <t>BOARD OF HEALTH *</t>
  </si>
  <si>
    <t>A4010.1</t>
  </si>
  <si>
    <t>A4010.2</t>
  </si>
  <si>
    <t>A4010.4</t>
  </si>
  <si>
    <t>REGISTRAR OF</t>
  </si>
  <si>
    <t>VITAL STATISTICS</t>
  </si>
  <si>
    <t>A4020.1</t>
  </si>
  <si>
    <t>A4020.2</t>
  </si>
  <si>
    <t>A4020.4</t>
  </si>
  <si>
    <t>AMBULANCE</t>
  </si>
  <si>
    <t>A4540.1</t>
  </si>
  <si>
    <t>A4540.2</t>
  </si>
  <si>
    <t>A4540.4</t>
  </si>
  <si>
    <t>TOTAL HEALTH</t>
  </si>
  <si>
    <t>TRANSPORTATION</t>
  </si>
  <si>
    <t>SUPT. OF HIGHWAYS</t>
  </si>
  <si>
    <t>A5010.1</t>
  </si>
  <si>
    <t>A5010.2</t>
  </si>
  <si>
    <t>A5010.4</t>
  </si>
  <si>
    <t>ECONOMIC ASSISTANCE AND OPPORTUNITY</t>
  </si>
  <si>
    <t>VETERANS SERVICES *</t>
  </si>
  <si>
    <t>A6510.1</t>
  </si>
  <si>
    <t>A6510.2</t>
  </si>
  <si>
    <t>A6510.4</t>
  </si>
  <si>
    <t>PROGRAMS FOR AGING</t>
  </si>
  <si>
    <t>A6772.1</t>
  </si>
  <si>
    <t>A6772.2</t>
  </si>
  <si>
    <t>A6772.4</t>
  </si>
  <si>
    <t>TOTAL ECONOMIC ASSISTANCE</t>
  </si>
  <si>
    <t>AND OPPORTUNITY</t>
  </si>
  <si>
    <t>CULTURE - RECREATION</t>
  </si>
  <si>
    <t>YOUTH PROGRAM *</t>
  </si>
  <si>
    <t>A7310.1</t>
  </si>
  <si>
    <t>A7310.2</t>
  </si>
  <si>
    <t>A7310.4</t>
  </si>
  <si>
    <t>HISTORIAN</t>
  </si>
  <si>
    <t>A7510.1</t>
  </si>
  <si>
    <t>A7510.2</t>
  </si>
  <si>
    <t>A7510.4</t>
  </si>
  <si>
    <t>CELEBRATIONS</t>
  </si>
  <si>
    <t>A7550.1</t>
  </si>
  <si>
    <t>A7550.2</t>
  </si>
  <si>
    <t>A7550.4</t>
  </si>
  <si>
    <t>HOME AND COMMUNITY SERVICES</t>
  </si>
  <si>
    <t>PLANNING *</t>
  </si>
  <si>
    <t>A8020.1</t>
  </si>
  <si>
    <t>A8020.2</t>
  </si>
  <si>
    <t>A8020.4</t>
  </si>
  <si>
    <t>REFUSE AND GARBAGE **</t>
  </si>
  <si>
    <t>A8160.1</t>
  </si>
  <si>
    <t>A8160.2</t>
  </si>
  <si>
    <t>A8160.4</t>
  </si>
  <si>
    <t>UNDISTRIBUTED</t>
  </si>
  <si>
    <t>EMPLOYEE BENEFITS</t>
  </si>
  <si>
    <t>State Retirement</t>
  </si>
  <si>
    <t>Fire and Police</t>
  </si>
  <si>
    <t>Retirement</t>
  </si>
  <si>
    <t>Social Security</t>
  </si>
  <si>
    <t>A9010.8</t>
  </si>
  <si>
    <t>A9015.8</t>
  </si>
  <si>
    <t>A9030.8</t>
  </si>
  <si>
    <t>Worker's Comp.</t>
  </si>
  <si>
    <t>Life Insurance</t>
  </si>
  <si>
    <t>Unemployment Ins.</t>
  </si>
  <si>
    <t>Disability Ins.</t>
  </si>
  <si>
    <t>Hospital and</t>
  </si>
  <si>
    <t>Medical Ins.</t>
  </si>
  <si>
    <t>A9040.8</t>
  </si>
  <si>
    <t>A9045.8</t>
  </si>
  <si>
    <t>A9050.8</t>
  </si>
  <si>
    <t>A9055.8</t>
  </si>
  <si>
    <t>A9060.8</t>
  </si>
  <si>
    <t>DEBT SERVICE</t>
  </si>
  <si>
    <t>PRINCIPAL</t>
  </si>
  <si>
    <t>Serial Bonds</t>
  </si>
  <si>
    <t>Statutory Bonds</t>
  </si>
  <si>
    <t>Bond Anticipation</t>
  </si>
  <si>
    <t>Capital Notes</t>
  </si>
  <si>
    <t>Budget Notes</t>
  </si>
  <si>
    <t>Tax Anticipation</t>
  </si>
  <si>
    <t>Revenue Anticipation</t>
  </si>
  <si>
    <t>Debt Payments to</t>
  </si>
  <si>
    <t>Public Authorities</t>
  </si>
  <si>
    <t>Installment</t>
  </si>
  <si>
    <t>Purchase</t>
  </si>
  <si>
    <t>A9720.6</t>
  </si>
  <si>
    <t>A9710.6</t>
  </si>
  <si>
    <t>A9730.6</t>
  </si>
  <si>
    <t>A9740.6</t>
  </si>
  <si>
    <t>A9750.6</t>
  </si>
  <si>
    <t>A9760.6</t>
  </si>
  <si>
    <t>A9770.6</t>
  </si>
  <si>
    <t>A9780.6</t>
  </si>
  <si>
    <t>A9785.6</t>
  </si>
  <si>
    <t>INTEREST</t>
  </si>
  <si>
    <t>A9710.7</t>
  </si>
  <si>
    <t>A9720.7</t>
  </si>
  <si>
    <t>A9730.7</t>
  </si>
  <si>
    <t>A9740.7</t>
  </si>
  <si>
    <t>A9750.7</t>
  </si>
  <si>
    <t>A9760.7</t>
  </si>
  <si>
    <t>A9770.7</t>
  </si>
  <si>
    <t>A9780.7</t>
  </si>
  <si>
    <t>A9785.7</t>
  </si>
  <si>
    <t>INTERFUND TRANSFERS</t>
  </si>
  <si>
    <t>TRANSFER TO:</t>
  </si>
  <si>
    <t>Other Funds</t>
  </si>
  <si>
    <t>Capital Project</t>
  </si>
  <si>
    <t>Fund</t>
  </si>
  <si>
    <t>Contributions to</t>
  </si>
  <si>
    <t>A9901.9</t>
  </si>
  <si>
    <t>A9950.9</t>
  </si>
  <si>
    <t>A9961.9</t>
  </si>
  <si>
    <t>TOTAL APPROPRIATIONS</t>
  </si>
  <si>
    <t>BUDGETARY PROVISIONS</t>
  </si>
  <si>
    <t>A962</t>
  </si>
  <si>
    <t>AND OTHER USES</t>
  </si>
  <si>
    <t>GENERAL FUND ESTIMATED REVENUES</t>
  </si>
  <si>
    <t>OTHER TAX ITEMS</t>
  </si>
  <si>
    <t>Real Property Taxes</t>
  </si>
  <si>
    <t>Prior Years</t>
  </si>
  <si>
    <t>Federal Payments in</t>
  </si>
  <si>
    <t>Lieu of taxes</t>
  </si>
  <si>
    <t>Other Payments in</t>
  </si>
  <si>
    <t>Interest and Penalties</t>
  </si>
  <si>
    <t>on Real Prop. Taxes</t>
  </si>
  <si>
    <t>Distribution by</t>
  </si>
  <si>
    <t>County</t>
  </si>
  <si>
    <t>A1020</t>
  </si>
  <si>
    <t>A1080</t>
  </si>
  <si>
    <t>A1081</t>
  </si>
  <si>
    <t>A1090</t>
  </si>
  <si>
    <t>A1120</t>
  </si>
  <si>
    <t>Non property Tax *</t>
  </si>
  <si>
    <t>DEPARTMENTAL INCOME</t>
  </si>
  <si>
    <t>Tax Collection Fees</t>
  </si>
  <si>
    <t>(Not Interest on Taxes)</t>
  </si>
  <si>
    <t>Clerk Fees</t>
  </si>
  <si>
    <t>Public Pound Charges -</t>
  </si>
  <si>
    <t>Police Fees *</t>
  </si>
  <si>
    <t>Dog Control Fees</t>
  </si>
  <si>
    <t>Safety Insp. Fees *</t>
  </si>
  <si>
    <t>Charges for Demolition</t>
  </si>
  <si>
    <t>of Unsafe Buildings</t>
  </si>
  <si>
    <t>Health Fees *</t>
  </si>
  <si>
    <t>Ambulance Charges</t>
  </si>
  <si>
    <t>Parking Lots and</t>
  </si>
  <si>
    <t>Garages</t>
  </si>
  <si>
    <t>On Street Parking Fees</t>
  </si>
  <si>
    <t>Repayment of Home</t>
  </si>
  <si>
    <t>Relief</t>
  </si>
  <si>
    <t>Repayments of Burials</t>
  </si>
  <si>
    <t>Park and Recreation</t>
  </si>
  <si>
    <t xml:space="preserve">Charges </t>
  </si>
  <si>
    <t>Recreation Concessions</t>
  </si>
  <si>
    <t>Special Recreational</t>
  </si>
  <si>
    <t>Facility Charges</t>
  </si>
  <si>
    <t>Museum Charges</t>
  </si>
  <si>
    <t>Zoning Fees *</t>
  </si>
  <si>
    <t>Planning Board Fees *</t>
  </si>
  <si>
    <t>A1232</t>
  </si>
  <si>
    <t>A1255</t>
  </si>
  <si>
    <t>A1520</t>
  </si>
  <si>
    <t>A1550</t>
  </si>
  <si>
    <t>A1560</t>
  </si>
  <si>
    <t>A1570</t>
  </si>
  <si>
    <t>A1601</t>
  </si>
  <si>
    <t>A1640</t>
  </si>
  <si>
    <t>A1720</t>
  </si>
  <si>
    <t>A1740</t>
  </si>
  <si>
    <t>A1840</t>
  </si>
  <si>
    <t>A1848</t>
  </si>
  <si>
    <t>A2001</t>
  </si>
  <si>
    <t>A2012</t>
  </si>
  <si>
    <t>A2025</t>
  </si>
  <si>
    <t>A2090</t>
  </si>
  <si>
    <t>A2110</t>
  </si>
  <si>
    <t>A2115</t>
  </si>
  <si>
    <t>Garbage Removal and</t>
  </si>
  <si>
    <t>Disposal Charges</t>
  </si>
  <si>
    <t>Sale of Cemetery Lots</t>
  </si>
  <si>
    <t>Charges for Cemetery</t>
  </si>
  <si>
    <t>Services</t>
  </si>
  <si>
    <t>Tax and Assessment</t>
  </si>
  <si>
    <t>Services for Other</t>
  </si>
  <si>
    <t>Governments</t>
  </si>
  <si>
    <t>Narcotics Control</t>
  </si>
  <si>
    <t>A2130</t>
  </si>
  <si>
    <t>A2190</t>
  </si>
  <si>
    <t>A2192</t>
  </si>
  <si>
    <t>A2210</t>
  </si>
  <si>
    <t>A2290</t>
  </si>
  <si>
    <t>USE OF MONEY AND</t>
  </si>
  <si>
    <t>PROPERTY</t>
  </si>
  <si>
    <t>Interest and Earnings</t>
  </si>
  <si>
    <t>Rental of Real</t>
  </si>
  <si>
    <t>Property</t>
  </si>
  <si>
    <t>Property, Other</t>
  </si>
  <si>
    <t>Rental of Equipment,</t>
  </si>
  <si>
    <t>Other Governments</t>
  </si>
  <si>
    <t>Commissions</t>
  </si>
  <si>
    <t>A2401</t>
  </si>
  <si>
    <t>A2410</t>
  </si>
  <si>
    <t>A2412</t>
  </si>
  <si>
    <t>A2416</t>
  </si>
  <si>
    <t>A2450</t>
  </si>
  <si>
    <t>LICENSES AND PERMITS</t>
  </si>
  <si>
    <t>Bus. &amp; Occup. Lic.</t>
  </si>
  <si>
    <t>Games of Chance Lic.</t>
  </si>
  <si>
    <t>Bingo License</t>
  </si>
  <si>
    <t>Dog Licenses</t>
  </si>
  <si>
    <t>Permits, Other</t>
  </si>
  <si>
    <t>A2501</t>
  </si>
  <si>
    <t>A2530</t>
  </si>
  <si>
    <t>A2540</t>
  </si>
  <si>
    <t>A2544</t>
  </si>
  <si>
    <t>A2590</t>
  </si>
  <si>
    <t>FINES AND FORFEITURES</t>
  </si>
  <si>
    <t>Fines and Forfeited</t>
  </si>
  <si>
    <t>Bail</t>
  </si>
  <si>
    <t>Fines &amp; Pen. Dog Cases</t>
  </si>
  <si>
    <t>Forfeiture of Deposits</t>
  </si>
  <si>
    <t>A2610</t>
  </si>
  <si>
    <t>A2611</t>
  </si>
  <si>
    <t>A2620</t>
  </si>
  <si>
    <t>SALES OF PROPERTY AND</t>
  </si>
  <si>
    <t>COMPENSATION FOR LOSS</t>
  </si>
  <si>
    <t>Sales of Scrap and</t>
  </si>
  <si>
    <t>Excess Materials</t>
  </si>
  <si>
    <t>Minor Sales, Other</t>
  </si>
  <si>
    <t>Sales of Real Property</t>
  </si>
  <si>
    <t>Sales of Equipment</t>
  </si>
  <si>
    <t>Insurance Recoveries</t>
  </si>
  <si>
    <t>A2650</t>
  </si>
  <si>
    <t>A2655</t>
  </si>
  <si>
    <t>A2660</t>
  </si>
  <si>
    <t>A2665</t>
  </si>
  <si>
    <t>A2680</t>
  </si>
  <si>
    <t>MISCELLANEOUS</t>
  </si>
  <si>
    <t>Refunds of Prior Years</t>
  </si>
  <si>
    <t>Expenditures</t>
  </si>
  <si>
    <t>Gifts and Donations</t>
  </si>
  <si>
    <t>Endowment and Trust</t>
  </si>
  <si>
    <t>Fund Income</t>
  </si>
  <si>
    <t>Other Unclassified</t>
  </si>
  <si>
    <t>Revenues (Specify)</t>
  </si>
  <si>
    <t>A2701</t>
  </si>
  <si>
    <t>A2705</t>
  </si>
  <si>
    <t>A2755</t>
  </si>
  <si>
    <t>A2770</t>
  </si>
  <si>
    <t>INTERFUND REVENUES</t>
  </si>
  <si>
    <t>Interfund Revenues</t>
  </si>
  <si>
    <t>A2801</t>
  </si>
  <si>
    <t>STATE AID</t>
  </si>
  <si>
    <t>Per Capita</t>
  </si>
  <si>
    <t>Mortgage Tax</t>
  </si>
  <si>
    <t>Loss of Public Utility</t>
  </si>
  <si>
    <t>Valuations</t>
  </si>
  <si>
    <t>Navigation Law</t>
  </si>
  <si>
    <t>Enforcement</t>
  </si>
  <si>
    <t>Snowmobile Law</t>
  </si>
  <si>
    <t>Insect Control</t>
  </si>
  <si>
    <t>Narcotics Guidance</t>
  </si>
  <si>
    <t>Council</t>
  </si>
  <si>
    <t>Social Services</t>
  </si>
  <si>
    <t>Programs for Aging</t>
  </si>
  <si>
    <t>Youth Programs</t>
  </si>
  <si>
    <t>A3001</t>
  </si>
  <si>
    <t>A3005</t>
  </si>
  <si>
    <t>A3017</t>
  </si>
  <si>
    <t>A3315</t>
  </si>
  <si>
    <t>A3317</t>
  </si>
  <si>
    <t>A3468</t>
  </si>
  <si>
    <t>A3484</t>
  </si>
  <si>
    <t>A3660</t>
  </si>
  <si>
    <t>A3772</t>
  </si>
  <si>
    <t>A3820</t>
  </si>
  <si>
    <t>FEDERAL AID</t>
  </si>
  <si>
    <t>Civil Defense</t>
  </si>
  <si>
    <t>Public Works</t>
  </si>
  <si>
    <t>Employment</t>
  </si>
  <si>
    <t>Antirecession</t>
  </si>
  <si>
    <t>Emergency Disaster</t>
  </si>
  <si>
    <t>Assistance</t>
  </si>
  <si>
    <t>A4305</t>
  </si>
  <si>
    <t>A4750</t>
  </si>
  <si>
    <t>A4772</t>
  </si>
  <si>
    <t>A4960</t>
  </si>
  <si>
    <t>INTERFUND TRANSFER</t>
  </si>
  <si>
    <t>Interfund Transfers</t>
  </si>
  <si>
    <t>A5031</t>
  </si>
  <si>
    <t>TOTAL ESTIMATED REVENUES</t>
  </si>
  <si>
    <t>ESTIMATED UNEXPENDED BALANCE</t>
  </si>
  <si>
    <t>Unexpended Balance</t>
  </si>
  <si>
    <t>HIGHWAY APPROPRIATIONS - TOWNWIDE</t>
  </si>
  <si>
    <t>GENERAL REPAIRS</t>
  </si>
  <si>
    <t>DA5110.1</t>
  </si>
  <si>
    <t>DA5110.4</t>
  </si>
  <si>
    <t>IMPROVEMENTS</t>
  </si>
  <si>
    <t>Capital Outlay</t>
  </si>
  <si>
    <t>DA5112.2</t>
  </si>
  <si>
    <t>BRIDGES</t>
  </si>
  <si>
    <t>DA5120.1</t>
  </si>
  <si>
    <t>DA5120.2</t>
  </si>
  <si>
    <t>DA5120.4</t>
  </si>
  <si>
    <t>MACHINERY</t>
  </si>
  <si>
    <t>DA5130.1</t>
  </si>
  <si>
    <t>DA5130.2</t>
  </si>
  <si>
    <t>DA5130.4</t>
  </si>
  <si>
    <t>MISCELLANEOUS (BRUSH</t>
  </si>
  <si>
    <t>&amp; WEEDS)</t>
  </si>
  <si>
    <t>DA5140.1</t>
  </si>
  <si>
    <t>DA5140.4</t>
  </si>
  <si>
    <t>SNOW REMOVAL (TOWN</t>
  </si>
  <si>
    <t>HIGHWAYS)</t>
  </si>
  <si>
    <t>DA5142.1</t>
  </si>
  <si>
    <t>DA5142.4</t>
  </si>
  <si>
    <t>SERVICES FOR OTHER</t>
  </si>
  <si>
    <t>GOVERNMENTS</t>
  </si>
  <si>
    <t>DA5148.1</t>
  </si>
  <si>
    <t>DA5148.4</t>
  </si>
  <si>
    <t>DA9010.8</t>
  </si>
  <si>
    <t>DA9030.8</t>
  </si>
  <si>
    <t>DA9040.8</t>
  </si>
  <si>
    <t>DA9045.8</t>
  </si>
  <si>
    <t>DA9050.8</t>
  </si>
  <si>
    <t>DA9055.8</t>
  </si>
  <si>
    <t>DA9060.8</t>
  </si>
  <si>
    <t>DA9710.6</t>
  </si>
  <si>
    <t>DA9720.6</t>
  </si>
  <si>
    <t>DA9730.6</t>
  </si>
  <si>
    <t>DA9740.6</t>
  </si>
  <si>
    <t>DA9750.6</t>
  </si>
  <si>
    <t>DA9760.6</t>
  </si>
  <si>
    <t>DA9770.6</t>
  </si>
  <si>
    <t>DA9780.6</t>
  </si>
  <si>
    <t>DA9710.7</t>
  </si>
  <si>
    <t>DA9720.7</t>
  </si>
  <si>
    <t>DA9730.7</t>
  </si>
  <si>
    <t>DA9740.7</t>
  </si>
  <si>
    <t>DA9750.7</t>
  </si>
  <si>
    <t>DA9760.7</t>
  </si>
  <si>
    <t>DA9770.7</t>
  </si>
  <si>
    <t>DA9780.7</t>
  </si>
  <si>
    <t>TRANSFERS</t>
  </si>
  <si>
    <t xml:space="preserve">TOTAL INTERFUND </t>
  </si>
  <si>
    <t>DA9950.9</t>
  </si>
  <si>
    <t>DA962</t>
  </si>
  <si>
    <t>HIGHWAY REVENUES - TOWNWIDE</t>
  </si>
  <si>
    <t>LOCAL SOURCES</t>
  </si>
  <si>
    <t>Non Property Tax</t>
  </si>
  <si>
    <t>Govt's.</t>
  </si>
  <si>
    <t>Interest and</t>
  </si>
  <si>
    <t>Earnings</t>
  </si>
  <si>
    <t>Rental of Equipment</t>
  </si>
  <si>
    <t>Other Govt's.</t>
  </si>
  <si>
    <t>Miscellaneous(Specify)</t>
  </si>
  <si>
    <t>DA1120</t>
  </si>
  <si>
    <t>DA2300</t>
  </si>
  <si>
    <t>DA2401</t>
  </si>
  <si>
    <t>DA2416</t>
  </si>
  <si>
    <t>DA2801</t>
  </si>
  <si>
    <t>Consolidated Highway</t>
  </si>
  <si>
    <t>DA3501</t>
  </si>
  <si>
    <t>FEDERAL AID - SPECIFY</t>
  </si>
  <si>
    <t>DA45</t>
  </si>
  <si>
    <t>DA5031</t>
  </si>
  <si>
    <t>UNEXPENDED BALANCE</t>
  </si>
  <si>
    <t>SCHEDULE OF SALARIES OF ELECTED TOWN OFFICERS</t>
  </si>
  <si>
    <t>(ARTICLE 8 OF THE TOWN LAW)</t>
  </si>
  <si>
    <t>OFFICER</t>
  </si>
  <si>
    <t>SALARY</t>
  </si>
  <si>
    <t>Town of</t>
  </si>
  <si>
    <t>in</t>
  </si>
  <si>
    <t>County of</t>
  </si>
  <si>
    <t>CERTIFICATION OF TOWN CLERK</t>
  </si>
  <si>
    <t>,</t>
  </si>
  <si>
    <t>Town Clerk, certify that the following</t>
  </si>
  <si>
    <t>as adopted by the Town Board on the</t>
  </si>
  <si>
    <t>day of</t>
  </si>
  <si>
    <t>Signed</t>
  </si>
  <si>
    <t>Town Clerk</t>
  </si>
  <si>
    <t>Dated</t>
  </si>
  <si>
    <t>SUMMARY OF TOWN BUDGET</t>
  </si>
  <si>
    <t>Deputy</t>
  </si>
  <si>
    <t>SUPPORT</t>
  </si>
  <si>
    <t>GOV'T</t>
  </si>
  <si>
    <t>TOTAL CULTURE- RECREATION</t>
  </si>
  <si>
    <t>TOTAL TRANSPORTATON</t>
  </si>
  <si>
    <t>Personal Services</t>
  </si>
  <si>
    <t>A8090.1</t>
  </si>
  <si>
    <t>A8090.2</t>
  </si>
  <si>
    <t>TOTAL HOME AND COMMUNITY SERVICES</t>
  </si>
  <si>
    <t>Franchise Fees</t>
  </si>
  <si>
    <t>Youth</t>
  </si>
  <si>
    <t>Black Point District</t>
  </si>
  <si>
    <t>Misc</t>
  </si>
  <si>
    <t>DA5112.1</t>
  </si>
  <si>
    <t>TOWN JUSTICE</t>
  </si>
  <si>
    <t>PUTNAM</t>
  </si>
  <si>
    <t>WASHINGTON</t>
  </si>
  <si>
    <t>TOTAL UNDISTRIBUTED</t>
  </si>
  <si>
    <t>Contd. Next Page</t>
  </si>
  <si>
    <t>PAGE TOTAL</t>
  </si>
  <si>
    <t>Page TOTAL</t>
  </si>
  <si>
    <t>Library</t>
  </si>
  <si>
    <t>CEMETERIES</t>
  </si>
  <si>
    <t>A8810.1</t>
  </si>
  <si>
    <t>A8810.2</t>
  </si>
  <si>
    <t>Page Total</t>
  </si>
  <si>
    <t xml:space="preserve">                     GENERAL FUND ESTIMATED REVENUES - Continued</t>
  </si>
  <si>
    <t>Page 1</t>
  </si>
  <si>
    <t>Fire Dept.</t>
  </si>
  <si>
    <t>?</t>
  </si>
  <si>
    <t>Page 2</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</si>
  <si>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</si>
  <si>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</si>
  <si>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</si>
  <si>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</si>
  <si>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</si>
  <si>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</si>
  <si>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</si>
  <si>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</si>
  <si>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</si>
  <si>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</si>
  <si>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</si>
  <si>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</si>
  <si>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</si>
  <si>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</si>
  <si>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</si>
  <si>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</si>
  <si>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</si>
  <si>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</si>
  <si>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SUPERINTENDANT of Highways</t>
  </si>
  <si>
    <t>Cummings Park</t>
  </si>
  <si>
    <t>Black Point Sewer</t>
  </si>
  <si>
    <t>Royal Anchorage</t>
  </si>
  <si>
    <t>Audit</t>
  </si>
  <si>
    <t>A1320.4</t>
  </si>
  <si>
    <t>Personal services A3510.1</t>
  </si>
  <si>
    <t>Equipment             A3510.2</t>
  </si>
  <si>
    <t>Contracutal Exp.        A3510.4</t>
  </si>
  <si>
    <t>CONTROL OF OTHER ANIMALS</t>
  </si>
  <si>
    <t>Personal services A3520.1</t>
  </si>
  <si>
    <t>Contractual Exp.   A3520.4</t>
  </si>
  <si>
    <t>A3620.2</t>
  </si>
  <si>
    <t>A3620.4</t>
  </si>
  <si>
    <t xml:space="preserve">CODE  </t>
  </si>
  <si>
    <t>ENFORCEMENT</t>
  </si>
  <si>
    <t>Court Clerk</t>
  </si>
  <si>
    <t>Sup. Clerk</t>
  </si>
  <si>
    <t>Page total</t>
  </si>
  <si>
    <t>I,                                      Darlene Kerr</t>
  </si>
  <si>
    <t>MACHINERY FUND</t>
  </si>
  <si>
    <t>CAPITAL FUND</t>
  </si>
  <si>
    <t>TOWN VALUE</t>
  </si>
  <si>
    <t>COUNTY VALUE</t>
  </si>
  <si>
    <t>FIRE VALUE</t>
  </si>
  <si>
    <t>COUNCILPERSON        4 at $3500</t>
  </si>
  <si>
    <t>WORKMANS COMP</t>
  </si>
  <si>
    <t>Med Co Pay</t>
  </si>
  <si>
    <t xml:space="preserve"> TOWN BUDGET</t>
  </si>
  <si>
    <t>ENVIRONMENTAL CONTROL</t>
  </si>
  <si>
    <t>=</t>
  </si>
  <si>
    <t>Justice Other</t>
  </si>
  <si>
    <t>Supv Other</t>
  </si>
  <si>
    <t>TO DATE</t>
  </si>
  <si>
    <t>Compatibility Report for Budget 2023 Preliminary.xls</t>
  </si>
  <si>
    <t>Run on 9/27/2022 10:28</t>
  </si>
  <si>
    <t>If the workbook is saved in an earlier file format or opened in an earlier version of Microsoft Excel, the listed features will not be available.</t>
  </si>
  <si>
    <t>Significant loss of functionality</t>
  </si>
  <si>
    <t># of occurrences</t>
  </si>
  <si>
    <t>Version</t>
  </si>
  <si>
    <t>One or more cells in this workbook contain a formula that has spilled or may spill in the future. These formulas will be converted into legacy array formulas and will not spill or change dimension in older versions of Excel.</t>
  </si>
  <si>
    <t>General Govt. support 3'!E14</t>
  </si>
  <si>
    <t>General Govt. support 3'!I14</t>
  </si>
  <si>
    <t>Excel 97-2003</t>
  </si>
  <si>
    <t>Excel 2007</t>
  </si>
  <si>
    <t>Excel 2010</t>
  </si>
  <si>
    <t>Excel 2013</t>
  </si>
  <si>
    <t>Excel 2016</t>
  </si>
  <si>
    <t>Excel 2019</t>
  </si>
  <si>
    <t xml:space="preserve">TO DATE </t>
  </si>
  <si>
    <t>A8090.4</t>
  </si>
  <si>
    <t>A8810.4</t>
  </si>
  <si>
    <t>A9010.18</t>
  </si>
  <si>
    <t>A1170</t>
  </si>
  <si>
    <t>License, Other</t>
  </si>
  <si>
    <t>A2545</t>
  </si>
  <si>
    <t>COVID</t>
  </si>
  <si>
    <t>Other</t>
  </si>
  <si>
    <t>these cells are outside of the print area</t>
  </si>
  <si>
    <t>Added @ County</t>
  </si>
  <si>
    <t>FOR 2024</t>
  </si>
  <si>
    <t>is a true and correct copy of the 2024 budget of theTown of Putnam</t>
  </si>
  <si>
    <t>2024 tax limit</t>
  </si>
  <si>
    <t>Youth Rec Svc</t>
  </si>
  <si>
    <t>Health Ins Contri</t>
  </si>
  <si>
    <t>A2709</t>
  </si>
  <si>
    <t>Snow emoval</t>
  </si>
  <si>
    <t>for Other Govt</t>
  </si>
  <si>
    <t>Sale Scrap &amp; Excess</t>
  </si>
  <si>
    <t>DA2640</t>
  </si>
  <si>
    <t>DA2709</t>
  </si>
  <si>
    <t xml:space="preserve">above 2023 budget </t>
  </si>
  <si>
    <t>below tax cap</t>
  </si>
  <si>
    <t>fire</t>
  </si>
  <si>
    <t>town</t>
  </si>
  <si>
    <t>tax rates 2024</t>
  </si>
  <si>
    <t>tax rates 2023</t>
  </si>
  <si>
    <t>budget worksheet</t>
  </si>
  <si>
    <t xml:space="preserve">tax bill </t>
  </si>
  <si>
    <t>Cee</t>
  </si>
  <si>
    <t>Darrell</t>
  </si>
  <si>
    <t>Carole</t>
  </si>
  <si>
    <t>Chris</t>
  </si>
  <si>
    <t>Larry</t>
  </si>
  <si>
    <t>Charlie</t>
  </si>
  <si>
    <t>Darlene</t>
  </si>
  <si>
    <t>Impact of Increase in taxable rate</t>
  </si>
  <si>
    <t>2023 tax bill ($100K assmt)</t>
  </si>
  <si>
    <t>2024 budget ($100K assmt)</t>
  </si>
  <si>
    <t>PARKS</t>
  </si>
  <si>
    <t>A7110.1</t>
  </si>
  <si>
    <t>A7110.2</t>
  </si>
  <si>
    <t>A7110.4</t>
  </si>
  <si>
    <t>TAX CAP</t>
  </si>
  <si>
    <t>2023 Budget</t>
  </si>
  <si>
    <t>Services Other Govts</t>
  </si>
  <si>
    <t>DA2302</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</si>
</sst>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quot;$&quot;#,##0.000"/>
    <numFmt numFmtId="169" formatCode="&quot;$&quot;#,##0.0"/>
    <numFmt numFmtId="170" formatCode="&quot;$&quot;#,##0"/>
    <numFmt numFmtId="171" formatCode="0.0"/>
    <numFmt numFmtId="172" formatCode="[$-409]dddd\,\ mmmm\ d\,\ yyyy"/>
    <numFmt numFmtId="173" formatCode="[$-409]h:mm:ss\ AM/PM"/>
    <numFmt numFmtId="174" formatCode="0.000"/>
    <numFmt numFmtId="175" formatCode="_(* #,##0.0_);_(* \(#,##0.0\);_(* &quot;-&quot;??_);_(@_)"/>
    <numFmt numFmtId="176" formatCode="_(* #,##0_);_(* \(#,##0\);_(* &quot;-&quot;??_);_(@_)"/>
    <numFmt numFmtId="177" formatCode="_(* #,##0.000_);_(* \(#,##0.000\);_(* &quot;-&quot;???_);_(@_)"/>
    <numFmt numFmtId="178" formatCode="0.0%"/>
    <numFmt numFmtId="179" formatCode="_(* #,##0.0000_);_(* \(#,##0.0000\);_(* &quot;-&quot;????_);_(@_)"/>
    <numFmt numFmtId="180" formatCode="_(* #,##0.000_);_(* \(#,##0.000\);_(* &quot;-&quot;????_);_(@_)"/>
    <numFmt numFmtId="181" formatCode="_(* #,##0.00_);_(* \(#,##0.00\);_(* &quot;-&quot;????_);_(@_)"/>
    <numFmt numFmtId="182" formatCode="_(* #,##0.0_);_(* \(#,##0.0\);_(* &quot;-&quot;????_);_(@_)"/>
    <numFmt numFmtId="183" formatCode="_(* #,##0_);_(* \(#,##0\);_(* &quot;-&quot;????_);_(@_)"/>
    <numFmt numFmtId="184" formatCode="0.000%"/>
    <numFmt numFmtId="185" formatCode="_(* #,##0.000_);_(* \(#,##0.000\);_(* &quot;-&quot;??_);_(@_)"/>
    <numFmt numFmtId="186" formatCode="_(* #,##0.0000_);_(* \(#,##0.0000\);_(* &quot;-&quot;??_);_(@_)"/>
    <numFmt numFmtId="187" formatCode="_(* #,##0.00000_);_(* \(#,##0.00000\);_(* &quot;-&quot;??_);_(@_)"/>
    <numFmt numFmtId="188" formatCode="0.0000"/>
    <numFmt numFmtId="189" formatCode="0.0000%"/>
    <numFmt numFmtId="190" formatCode="0.00000000"/>
    <numFmt numFmtId="191" formatCode="0.0000000"/>
    <numFmt numFmtId="192" formatCode="0.000000"/>
    <numFmt numFmtId="193" formatCode="0.00000"/>
  </numFmts>
  <fonts count="61">
    <font>
      <sz val="10"/>
      <name val="Arial"/>
      <family val="0"/>
    </font>
    <font>
      <b/>
      <sz val="10"/>
      <name val="Arial"/>
      <family val="2"/>
    </font>
    <font>
      <u val="single"/>
      <sz val="10"/>
      <color indexed="12"/>
      <name val="Arial"/>
      <family val="0"/>
    </font>
    <font>
      <u val="single"/>
      <sz val="10"/>
      <color indexed="36"/>
      <name val="Arial"/>
      <family val="0"/>
    </font>
    <font>
      <b/>
      <sz val="16"/>
      <name val="Arial"/>
      <family val="2"/>
    </font>
    <font>
      <sz val="16"/>
      <name val="Arial"/>
      <family val="2"/>
    </font>
    <font>
      <b/>
      <sz val="12"/>
      <name val="Arial"/>
      <family val="2"/>
    </font>
    <font>
      <sz val="12"/>
      <name val="Arial"/>
      <family val="2"/>
    </font>
    <font>
      <b/>
      <sz val="11"/>
      <name val="Arial"/>
      <family val="2"/>
    </font>
    <font>
      <sz val="11"/>
      <name val="Arial"/>
      <family val="2"/>
    </font>
    <font>
      <sz val="14"/>
      <name val="Arial"/>
      <family val="2"/>
    </font>
    <font>
      <b/>
      <sz val="1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sz val="11"/>
      <color indexed="9"/>
      <name val="Arial"/>
      <family val="2"/>
    </font>
    <font>
      <sz val="10"/>
      <color indexed="9"/>
      <name val="Arial"/>
      <family val="2"/>
    </font>
    <font>
      <sz val="12"/>
      <color indexed="10"/>
      <name val="Arial"/>
      <family val="2"/>
    </font>
    <font>
      <sz val="8"/>
      <color indexed="9"/>
      <name val="Arial"/>
      <family val="2"/>
    </font>
    <font>
      <sz val="12"/>
      <color indexed="8"/>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sz val="11"/>
      <color theme="0"/>
      <name val="Arial"/>
      <family val="2"/>
    </font>
    <font>
      <sz val="10"/>
      <color theme="0"/>
      <name val="Arial"/>
      <family val="2"/>
    </font>
    <font>
      <sz val="12"/>
      <color rgb="FFFF0000"/>
      <name val="Arial"/>
      <family val="2"/>
    </font>
    <font>
      <sz val="8"/>
      <color theme="0"/>
      <name val="Arial"/>
      <family val="2"/>
    </font>
    <font>
      <sz val="12"/>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style="thin"/>
      <bottom style="thin"/>
    </border>
    <border>
      <left>
        <color indexed="63"/>
      </left>
      <right>
        <color indexed="63"/>
      </right>
      <top style="double"/>
      <bottom style="double"/>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1">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0" xfId="0" applyFont="1" applyAlignment="1">
      <alignment/>
    </xf>
    <xf numFmtId="164" fontId="0" fillId="0" borderId="10" xfId="0" applyNumberFormat="1" applyBorder="1" applyAlignment="1">
      <alignment/>
    </xf>
    <xf numFmtId="0" fontId="1" fillId="0" borderId="12" xfId="0" applyFont="1" applyBorder="1" applyAlignment="1">
      <alignment/>
    </xf>
    <xf numFmtId="0" fontId="0" fillId="0" borderId="12" xfId="0" applyBorder="1" applyAlignment="1">
      <alignment/>
    </xf>
    <xf numFmtId="0" fontId="1" fillId="0" borderId="12" xfId="0" applyFont="1" applyBorder="1" applyAlignment="1">
      <alignment horizontal="right"/>
    </xf>
    <xf numFmtId="0" fontId="4" fillId="0" borderId="0" xfId="0" applyFont="1" applyAlignment="1">
      <alignment horizontal="center"/>
    </xf>
    <xf numFmtId="0" fontId="5" fillId="0" borderId="0" xfId="0" applyFont="1" applyAlignment="1">
      <alignment horizontal="center"/>
    </xf>
    <xf numFmtId="0" fontId="9" fillId="0" borderId="0" xfId="0" applyFont="1" applyAlignment="1">
      <alignment/>
    </xf>
    <xf numFmtId="0" fontId="8" fillId="0" borderId="0" xfId="0" applyFont="1" applyAlignment="1">
      <alignment/>
    </xf>
    <xf numFmtId="0" fontId="9" fillId="0" borderId="0" xfId="0" applyFont="1" applyBorder="1" applyAlignment="1">
      <alignment/>
    </xf>
    <xf numFmtId="0" fontId="7" fillId="0" borderId="0" xfId="0" applyFont="1" applyAlignment="1">
      <alignment/>
    </xf>
    <xf numFmtId="0" fontId="6" fillId="0" borderId="0" xfId="0" applyFont="1" applyAlignment="1">
      <alignment/>
    </xf>
    <xf numFmtId="0" fontId="7" fillId="0" borderId="0" xfId="0" applyFont="1" applyBorder="1" applyAlignment="1">
      <alignment/>
    </xf>
    <xf numFmtId="0" fontId="7" fillId="0" borderId="0" xfId="0" applyFont="1" applyAlignment="1">
      <alignment horizontal="center"/>
    </xf>
    <xf numFmtId="0" fontId="7" fillId="0" borderId="10" xfId="0" applyFont="1" applyBorder="1" applyAlignment="1">
      <alignment/>
    </xf>
    <xf numFmtId="0" fontId="7" fillId="0" borderId="0" xfId="0" applyFont="1" applyAlignment="1">
      <alignment horizontal="left"/>
    </xf>
    <xf numFmtId="0" fontId="7" fillId="0" borderId="13" xfId="0" applyFont="1" applyBorder="1" applyAlignment="1">
      <alignment/>
    </xf>
    <xf numFmtId="0" fontId="6" fillId="0" borderId="0" xfId="0" applyFont="1" applyBorder="1" applyAlignment="1">
      <alignment/>
    </xf>
    <xf numFmtId="0" fontId="7" fillId="0" borderId="0" xfId="0" applyFont="1" applyBorder="1" applyAlignment="1">
      <alignment horizontal="center"/>
    </xf>
    <xf numFmtId="0" fontId="7" fillId="0" borderId="11" xfId="0" applyFont="1" applyBorder="1" applyAlignment="1">
      <alignment/>
    </xf>
    <xf numFmtId="0" fontId="7" fillId="0" borderId="0" xfId="0" applyFont="1" applyBorder="1" applyAlignment="1">
      <alignment horizontal="left"/>
    </xf>
    <xf numFmtId="0" fontId="9" fillId="0" borderId="0" xfId="0" applyFont="1" applyAlignment="1">
      <alignment horizontal="center"/>
    </xf>
    <xf numFmtId="0" fontId="9" fillId="0" borderId="10" xfId="0" applyFont="1" applyBorder="1" applyAlignment="1">
      <alignment/>
    </xf>
    <xf numFmtId="0" fontId="9" fillId="0" borderId="13" xfId="0" applyFont="1" applyBorder="1" applyAlignment="1">
      <alignment/>
    </xf>
    <xf numFmtId="0" fontId="9" fillId="0" borderId="11"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0" xfId="0" applyFont="1" applyFill="1" applyBorder="1" applyAlignment="1">
      <alignment/>
    </xf>
    <xf numFmtId="0" fontId="7" fillId="0" borderId="10" xfId="0" applyFont="1" applyBorder="1" applyAlignment="1">
      <alignment horizontal="center"/>
    </xf>
    <xf numFmtId="0" fontId="9" fillId="0" borderId="14" xfId="0" applyFont="1" applyBorder="1" applyAlignment="1">
      <alignment/>
    </xf>
    <xf numFmtId="0" fontId="9" fillId="0" borderId="15" xfId="0" applyFont="1" applyBorder="1" applyAlignment="1">
      <alignment/>
    </xf>
    <xf numFmtId="0" fontId="7" fillId="0" borderId="0" xfId="0" applyFont="1" applyAlignment="1">
      <alignment wrapText="1"/>
    </xf>
    <xf numFmtId="0" fontId="7" fillId="0" borderId="0" xfId="0" applyNumberFormat="1" applyFont="1" applyAlignment="1">
      <alignment/>
    </xf>
    <xf numFmtId="0" fontId="7" fillId="0" borderId="0" xfId="0" applyFont="1" applyAlignment="1">
      <alignment shrinkToFit="1"/>
    </xf>
    <xf numFmtId="0" fontId="7" fillId="0" borderId="10" xfId="0" applyFont="1" applyBorder="1" applyAlignment="1">
      <alignment shrinkToFit="1"/>
    </xf>
    <xf numFmtId="0" fontId="0" fillId="0" borderId="12" xfId="0" applyBorder="1" applyAlignment="1">
      <alignment horizontal="center"/>
    </xf>
    <xf numFmtId="0" fontId="7" fillId="0" borderId="16" xfId="0" applyFont="1" applyBorder="1" applyAlignment="1">
      <alignment/>
    </xf>
    <xf numFmtId="0" fontId="6" fillId="0" borderId="0" xfId="0" applyFont="1" applyAlignment="1">
      <alignment horizontal="center"/>
    </xf>
    <xf numFmtId="0" fontId="1" fillId="0" borderId="0" xfId="0" applyFont="1" applyBorder="1" applyAlignment="1">
      <alignment horizontal="left"/>
    </xf>
    <xf numFmtId="0" fontId="1" fillId="0" borderId="0" xfId="0" applyFont="1" applyBorder="1" applyAlignment="1">
      <alignment/>
    </xf>
    <xf numFmtId="0" fontId="7" fillId="0" borderId="17" xfId="0" applyFont="1" applyBorder="1" applyAlignment="1">
      <alignment/>
    </xf>
    <xf numFmtId="164" fontId="0" fillId="0" borderId="0" xfId="0" applyNumberFormat="1" applyBorder="1" applyAlignment="1">
      <alignment horizontal="right"/>
    </xf>
    <xf numFmtId="0" fontId="7" fillId="0" borderId="18" xfId="0" applyFont="1" applyBorder="1" applyAlignment="1">
      <alignment/>
    </xf>
    <xf numFmtId="0" fontId="7" fillId="0" borderId="19" xfId="0" applyFont="1" applyBorder="1" applyAlignment="1">
      <alignment/>
    </xf>
    <xf numFmtId="0" fontId="6" fillId="0" borderId="12" xfId="0" applyFont="1" applyBorder="1" applyAlignment="1">
      <alignment/>
    </xf>
    <xf numFmtId="164" fontId="7" fillId="0" borderId="18" xfId="0" applyNumberFormat="1" applyFont="1" applyBorder="1" applyAlignment="1">
      <alignment horizontal="right"/>
    </xf>
    <xf numFmtId="0" fontId="7" fillId="0" borderId="20" xfId="0" applyFont="1" applyBorder="1" applyAlignment="1">
      <alignment/>
    </xf>
    <xf numFmtId="0" fontId="12" fillId="0" borderId="0" xfId="0" applyFont="1" applyAlignment="1">
      <alignment/>
    </xf>
    <xf numFmtId="0" fontId="7" fillId="0" borderId="21" xfId="0" applyFont="1" applyBorder="1" applyAlignment="1">
      <alignment/>
    </xf>
    <xf numFmtId="14" fontId="0" fillId="0" borderId="12" xfId="0" applyNumberFormat="1" applyFont="1" applyBorder="1" applyAlignment="1">
      <alignment/>
    </xf>
    <xf numFmtId="0" fontId="54" fillId="0" borderId="14" xfId="0" applyFont="1" applyBorder="1" applyAlignment="1">
      <alignment/>
    </xf>
    <xf numFmtId="1" fontId="0" fillId="0" borderId="0" xfId="0" applyNumberFormat="1" applyAlignment="1">
      <alignment/>
    </xf>
    <xf numFmtId="176" fontId="7" fillId="0" borderId="10" xfId="42" applyNumberFormat="1" applyFont="1" applyBorder="1" applyAlignment="1">
      <alignment/>
    </xf>
    <xf numFmtId="176" fontId="7" fillId="0" borderId="0" xfId="42" applyNumberFormat="1" applyFont="1" applyAlignment="1">
      <alignment/>
    </xf>
    <xf numFmtId="176" fontId="7" fillId="0" borderId="0" xfId="42" applyNumberFormat="1" applyFont="1" applyBorder="1" applyAlignment="1">
      <alignment/>
    </xf>
    <xf numFmtId="176" fontId="7" fillId="0" borderId="11" xfId="42" applyNumberFormat="1" applyFont="1" applyBorder="1" applyAlignment="1">
      <alignment/>
    </xf>
    <xf numFmtId="10" fontId="7" fillId="0" borderId="0" xfId="0" applyNumberFormat="1" applyFont="1" applyAlignment="1">
      <alignment/>
    </xf>
    <xf numFmtId="176" fontId="7" fillId="0" borderId="0" xfId="0" applyNumberFormat="1" applyFont="1" applyAlignment="1">
      <alignment/>
    </xf>
    <xf numFmtId="0" fontId="7" fillId="0" borderId="0" xfId="0" applyFont="1" applyAlignment="1">
      <alignment horizontal="center" vertical="center"/>
    </xf>
    <xf numFmtId="0" fontId="7" fillId="0" borderId="0" xfId="0" applyFont="1" applyFill="1" applyAlignment="1">
      <alignment/>
    </xf>
    <xf numFmtId="0" fontId="7" fillId="0" borderId="10" xfId="0" applyFont="1"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3" xfId="0" applyNumberFormat="1" applyFont="1" applyBorder="1" applyAlignment="1">
      <alignment/>
    </xf>
    <xf numFmtId="1" fontId="7" fillId="0" borderId="15" xfId="0" applyNumberFormat="1" applyFont="1" applyBorder="1" applyAlignment="1">
      <alignment/>
    </xf>
    <xf numFmtId="1" fontId="7" fillId="0" borderId="11" xfId="0" applyNumberFormat="1" applyFont="1" applyBorder="1"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NumberFormat="1" applyBorder="1" applyAlignment="1">
      <alignment vertical="top" wrapText="1"/>
    </xf>
    <xf numFmtId="0" fontId="0" fillId="0" borderId="24" xfId="0" applyNumberFormat="1" applyBorder="1" applyAlignment="1">
      <alignment vertical="top" wrapText="1"/>
    </xf>
    <xf numFmtId="0" fontId="0" fillId="0" borderId="25" xfId="0" applyNumberFormat="1" applyBorder="1" applyAlignment="1">
      <alignment vertical="top" wrapText="1"/>
    </xf>
    <xf numFmtId="0" fontId="0" fillId="0" borderId="26"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3" xfId="0" applyNumberFormat="1" applyBorder="1" applyAlignment="1">
      <alignment horizontal="center" vertical="top" wrapText="1"/>
    </xf>
    <xf numFmtId="0" fontId="0" fillId="0" borderId="27" xfId="0" applyNumberFormat="1" applyBorder="1" applyAlignment="1">
      <alignment horizontal="center" vertical="top" wrapText="1"/>
    </xf>
    <xf numFmtId="0" fontId="2" fillId="0" borderId="0" xfId="53" applyNumberFormat="1" applyAlignment="1" applyProtection="1" quotePrefix="1">
      <alignment horizontal="center" vertical="top" wrapText="1"/>
      <protection/>
    </xf>
    <xf numFmtId="0" fontId="0" fillId="0" borderId="28" xfId="0" applyNumberFormat="1" applyBorder="1" applyAlignment="1">
      <alignment horizontal="center" vertical="top" wrapText="1"/>
    </xf>
    <xf numFmtId="0" fontId="0" fillId="0" borderId="26" xfId="0" applyNumberFormat="1" applyBorder="1" applyAlignment="1">
      <alignment horizontal="center" vertical="top" wrapText="1"/>
    </xf>
    <xf numFmtId="0" fontId="0" fillId="0" borderId="29" xfId="0" applyNumberFormat="1" applyBorder="1" applyAlignment="1">
      <alignment horizontal="center" vertical="top" wrapText="1"/>
    </xf>
    <xf numFmtId="0" fontId="9" fillId="0" borderId="10" xfId="0" applyFont="1" applyFill="1" applyBorder="1" applyAlignment="1">
      <alignment/>
    </xf>
    <xf numFmtId="0" fontId="9" fillId="0" borderId="14" xfId="0" applyFont="1" applyFill="1" applyBorder="1" applyAlignment="1">
      <alignment/>
    </xf>
    <xf numFmtId="176" fontId="7" fillId="0" borderId="0" xfId="42" applyNumberFormat="1" applyFont="1" applyFill="1" applyBorder="1" applyAlignment="1">
      <alignment horizontal="center" vertical="center"/>
    </xf>
    <xf numFmtId="176" fontId="7" fillId="0" borderId="0" xfId="42" applyNumberFormat="1" applyFont="1" applyFill="1" applyBorder="1" applyAlignment="1">
      <alignment/>
    </xf>
    <xf numFmtId="0" fontId="0" fillId="0" borderId="11" xfId="0" applyFont="1" applyBorder="1" applyAlignment="1">
      <alignment/>
    </xf>
    <xf numFmtId="0" fontId="0" fillId="0" borderId="0" xfId="0" applyFont="1" applyBorder="1" applyAlignment="1">
      <alignment/>
    </xf>
    <xf numFmtId="0" fontId="54" fillId="0" borderId="0" xfId="0" applyFont="1" applyAlignment="1">
      <alignment/>
    </xf>
    <xf numFmtId="0" fontId="54" fillId="0" borderId="11" xfId="0" applyFont="1" applyBorder="1" applyAlignment="1">
      <alignment/>
    </xf>
    <xf numFmtId="0" fontId="54" fillId="0" borderId="0" xfId="0" applyFont="1" applyBorder="1" applyAlignment="1">
      <alignment/>
    </xf>
    <xf numFmtId="0" fontId="55" fillId="0" borderId="0" xfId="0" applyFont="1" applyBorder="1" applyAlignment="1">
      <alignment/>
    </xf>
    <xf numFmtId="0" fontId="55" fillId="0" borderId="0" xfId="0" applyFont="1" applyAlignment="1">
      <alignment/>
    </xf>
    <xf numFmtId="187" fontId="0" fillId="0" borderId="0" xfId="42" applyNumberFormat="1" applyFont="1" applyAlignment="1">
      <alignment/>
    </xf>
    <xf numFmtId="1" fontId="7" fillId="0" borderId="19" xfId="0" applyNumberFormat="1" applyFont="1" applyBorder="1" applyAlignment="1">
      <alignment/>
    </xf>
    <xf numFmtId="9" fontId="7" fillId="0" borderId="0" xfId="59" applyFont="1" applyAlignment="1">
      <alignment/>
    </xf>
    <xf numFmtId="10" fontId="7" fillId="0" borderId="30" xfId="59" applyNumberFormat="1" applyFont="1" applyFill="1" applyBorder="1" applyAlignment="1">
      <alignment/>
    </xf>
    <xf numFmtId="0" fontId="0" fillId="0" borderId="31" xfId="0" applyBorder="1" applyAlignment="1">
      <alignment/>
    </xf>
    <xf numFmtId="176" fontId="7" fillId="0" borderId="30" xfId="42" applyNumberFormat="1" applyFont="1" applyFill="1" applyBorder="1" applyAlignment="1">
      <alignment/>
    </xf>
    <xf numFmtId="0" fontId="7" fillId="0" borderId="30" xfId="0" applyFont="1" applyFill="1" applyBorder="1" applyAlignment="1">
      <alignment/>
    </xf>
    <xf numFmtId="49" fontId="7" fillId="0" borderId="30" xfId="42" applyNumberFormat="1" applyFont="1" applyFill="1" applyBorder="1" applyAlignment="1" quotePrefix="1">
      <alignment horizontal="right"/>
    </xf>
    <xf numFmtId="0" fontId="0" fillId="0" borderId="30" xfId="0" applyBorder="1" applyAlignment="1">
      <alignment/>
    </xf>
    <xf numFmtId="0" fontId="0" fillId="0" borderId="32" xfId="0" applyBorder="1" applyAlignment="1">
      <alignment/>
    </xf>
    <xf numFmtId="176" fontId="0" fillId="0" borderId="0" xfId="0" applyNumberFormat="1" applyAlignment="1">
      <alignment/>
    </xf>
    <xf numFmtId="178" fontId="54" fillId="0" borderId="0" xfId="59" applyNumberFormat="1" applyFont="1" applyAlignment="1">
      <alignment/>
    </xf>
    <xf numFmtId="0" fontId="56" fillId="0" borderId="0" xfId="0" applyFont="1" applyBorder="1" applyAlignment="1">
      <alignment/>
    </xf>
    <xf numFmtId="1" fontId="56" fillId="0" borderId="0" xfId="0" applyNumberFormat="1" applyFont="1" applyBorder="1" applyAlignment="1">
      <alignment/>
    </xf>
    <xf numFmtId="0" fontId="56" fillId="0" borderId="0" xfId="0" applyFont="1" applyFill="1" applyBorder="1" applyAlignment="1">
      <alignment/>
    </xf>
    <xf numFmtId="0" fontId="57" fillId="0" borderId="0" xfId="0" applyFont="1" applyAlignment="1">
      <alignment/>
    </xf>
    <xf numFmtId="0" fontId="0" fillId="0" borderId="30" xfId="0" applyFont="1" applyBorder="1" applyAlignment="1">
      <alignment/>
    </xf>
    <xf numFmtId="176" fontId="0" fillId="0" borderId="0" xfId="0" applyNumberFormat="1" applyFont="1" applyBorder="1" applyAlignment="1">
      <alignment/>
    </xf>
    <xf numFmtId="0" fontId="0" fillId="0" borderId="18" xfId="0" applyFont="1" applyBorder="1" applyAlignment="1">
      <alignment/>
    </xf>
    <xf numFmtId="0" fontId="0" fillId="0" borderId="12" xfId="0" applyFont="1" applyBorder="1" applyAlignment="1">
      <alignment/>
    </xf>
    <xf numFmtId="0" fontId="7" fillId="0" borderId="30" xfId="0" applyFont="1" applyBorder="1" applyAlignment="1">
      <alignment/>
    </xf>
    <xf numFmtId="0" fontId="7" fillId="0" borderId="32" xfId="0" applyFont="1" applyBorder="1" applyAlignment="1">
      <alignment/>
    </xf>
    <xf numFmtId="0" fontId="7" fillId="0" borderId="31" xfId="0" applyFont="1" applyBorder="1" applyAlignment="1">
      <alignment/>
    </xf>
    <xf numFmtId="0" fontId="7" fillId="0" borderId="32" xfId="0" applyFont="1" applyBorder="1" applyAlignment="1">
      <alignment horizontal="right"/>
    </xf>
    <xf numFmtId="43" fontId="7" fillId="0" borderId="0" xfId="42" applyFont="1" applyBorder="1" applyAlignment="1">
      <alignment/>
    </xf>
    <xf numFmtId="2" fontId="7" fillId="0" borderId="0" xfId="0" applyNumberFormat="1" applyFont="1" applyBorder="1" applyAlignment="1">
      <alignment/>
    </xf>
    <xf numFmtId="0" fontId="7" fillId="0" borderId="33" xfId="0" applyFont="1" applyBorder="1" applyAlignment="1">
      <alignment horizontal="right"/>
    </xf>
    <xf numFmtId="0" fontId="7" fillId="0" borderId="12" xfId="0" applyFont="1" applyBorder="1" applyAlignment="1">
      <alignment/>
    </xf>
    <xf numFmtId="0" fontId="7" fillId="0" borderId="34" xfId="0" applyFont="1" applyBorder="1" applyAlignment="1">
      <alignment/>
    </xf>
    <xf numFmtId="0" fontId="58" fillId="0" borderId="0" xfId="0" applyFont="1" applyAlignment="1">
      <alignment/>
    </xf>
    <xf numFmtId="0" fontId="56" fillId="0" borderId="0" xfId="0" applyFont="1" applyAlignment="1">
      <alignment/>
    </xf>
    <xf numFmtId="176" fontId="7" fillId="0" borderId="10" xfId="42" applyNumberFormat="1" applyFont="1" applyFill="1" applyBorder="1" applyAlignment="1">
      <alignment/>
    </xf>
    <xf numFmtId="0" fontId="0" fillId="0" borderId="0" xfId="0" applyFill="1" applyAlignment="1">
      <alignment/>
    </xf>
    <xf numFmtId="0" fontId="0" fillId="0" borderId="0" xfId="0" applyFont="1" applyFill="1" applyAlignment="1">
      <alignment/>
    </xf>
    <xf numFmtId="0" fontId="6" fillId="0" borderId="0" xfId="0" applyFont="1" applyAlignment="1">
      <alignment horizontal="left"/>
    </xf>
    <xf numFmtId="0" fontId="59" fillId="0" borderId="10" xfId="0" applyFont="1" applyBorder="1" applyAlignment="1">
      <alignment/>
    </xf>
    <xf numFmtId="0" fontId="59" fillId="0" borderId="13" xfId="0" applyFont="1" applyBorder="1" applyAlignment="1">
      <alignment/>
    </xf>
    <xf numFmtId="0" fontId="59" fillId="0" borderId="15" xfId="0" applyFont="1" applyBorder="1" applyAlignment="1">
      <alignment/>
    </xf>
    <xf numFmtId="0" fontId="59" fillId="0" borderId="0" xfId="0" applyFont="1" applyAlignment="1">
      <alignment/>
    </xf>
    <xf numFmtId="0" fontId="59" fillId="0" borderId="14" xfId="0" applyFont="1" applyBorder="1" applyAlignment="1">
      <alignment/>
    </xf>
    <xf numFmtId="0" fontId="59" fillId="0" borderId="11" xfId="0" applyFont="1" applyBorder="1" applyAlignment="1">
      <alignment/>
    </xf>
    <xf numFmtId="0" fontId="59" fillId="0" borderId="0" xfId="0" applyFont="1" applyBorder="1" applyAlignment="1">
      <alignment/>
    </xf>
    <xf numFmtId="1" fontId="59" fillId="0" borderId="11" xfId="0" applyNumberFormat="1" applyFont="1" applyBorder="1" applyAlignment="1">
      <alignment/>
    </xf>
    <xf numFmtId="1" fontId="59" fillId="0" borderId="10" xfId="0" applyNumberFormat="1" applyFont="1" applyBorder="1" applyAlignment="1">
      <alignment/>
    </xf>
    <xf numFmtId="1" fontId="59" fillId="0" borderId="13" xfId="0" applyNumberFormat="1" applyFont="1" applyBorder="1" applyAlignment="1">
      <alignment/>
    </xf>
    <xf numFmtId="0" fontId="60" fillId="0" borderId="10" xfId="0" applyFont="1" applyBorder="1" applyAlignment="1">
      <alignment/>
    </xf>
    <xf numFmtId="0" fontId="60" fillId="0" borderId="0" xfId="0" applyFont="1" applyBorder="1" applyAlignment="1">
      <alignment/>
    </xf>
    <xf numFmtId="0" fontId="60" fillId="0" borderId="14" xfId="0" applyFont="1" applyBorder="1" applyAlignment="1">
      <alignment/>
    </xf>
    <xf numFmtId="0" fontId="60" fillId="0" borderId="13" xfId="0" applyFont="1" applyBorder="1" applyAlignment="1">
      <alignment/>
    </xf>
    <xf numFmtId="0" fontId="60" fillId="0" borderId="11" xfId="0" applyFont="1" applyBorder="1" applyAlignment="1">
      <alignment/>
    </xf>
    <xf numFmtId="0" fontId="60" fillId="0" borderId="0" xfId="0" applyFont="1" applyAlignment="1">
      <alignment/>
    </xf>
    <xf numFmtId="0" fontId="60" fillId="0" borderId="15" xfId="0" applyFont="1" applyBorder="1" applyAlignment="1">
      <alignment/>
    </xf>
    <xf numFmtId="0" fontId="59" fillId="0" borderId="21" xfId="0" applyFont="1" applyBorder="1" applyAlignment="1">
      <alignment/>
    </xf>
    <xf numFmtId="1" fontId="59" fillId="0" borderId="15" xfId="0" applyNumberFormat="1" applyFont="1" applyBorder="1" applyAlignment="1">
      <alignment/>
    </xf>
    <xf numFmtId="1" fontId="60" fillId="0" borderId="11" xfId="0" applyNumberFormat="1" applyFont="1" applyBorder="1" applyAlignment="1">
      <alignment/>
    </xf>
    <xf numFmtId="0" fontId="11" fillId="0" borderId="0" xfId="0" applyFont="1" applyAlignment="1">
      <alignment horizontal="center"/>
    </xf>
    <xf numFmtId="0" fontId="5" fillId="0" borderId="0" xfId="0" applyFont="1" applyAlignment="1">
      <alignment horizontal="center"/>
    </xf>
    <xf numFmtId="0" fontId="1" fillId="0" borderId="17" xfId="0" applyFont="1" applyBorder="1" applyAlignment="1">
      <alignment horizontal="center"/>
    </xf>
    <xf numFmtId="0" fontId="1" fillId="0" borderId="0" xfId="0" applyFont="1" applyAlignment="1">
      <alignment horizontal="center"/>
    </xf>
    <xf numFmtId="0" fontId="10" fillId="0" borderId="12" xfId="0" applyFont="1" applyBorder="1" applyAlignment="1">
      <alignment horizontal="center"/>
    </xf>
    <xf numFmtId="0" fontId="0" fillId="0" borderId="12" xfId="0" applyFont="1" applyBorder="1" applyAlignment="1">
      <alignment horizontal="center"/>
    </xf>
    <xf numFmtId="0" fontId="1" fillId="0" borderId="0" xfId="0" applyFont="1" applyBorder="1" applyAlignment="1">
      <alignment/>
    </xf>
    <xf numFmtId="0" fontId="0" fillId="0" borderId="0" xfId="0" applyBorder="1" applyAlignment="1">
      <alignment/>
    </xf>
    <xf numFmtId="0" fontId="0" fillId="7" borderId="35" xfId="0" applyFill="1" applyBorder="1" applyAlignment="1">
      <alignment horizontal="center"/>
    </xf>
    <xf numFmtId="0" fontId="0" fillId="7" borderId="36" xfId="0" applyFill="1" applyBorder="1" applyAlignment="1">
      <alignment horizontal="center"/>
    </xf>
    <xf numFmtId="0" fontId="0" fillId="7" borderId="37" xfId="0" applyFill="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7" fillId="0" borderId="10" xfId="0" applyFont="1" applyBorder="1" applyAlignment="1">
      <alignment horizontal="center"/>
    </xf>
    <xf numFmtId="0" fontId="7" fillId="0" borderId="0" xfId="0" applyFont="1" applyAlignment="1">
      <alignment horizontal="center" wrapText="1"/>
    </xf>
    <xf numFmtId="0" fontId="7" fillId="0" borderId="0"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wrapText="1"/>
    </xf>
    <xf numFmtId="0" fontId="7" fillId="0" borderId="0" xfId="0" applyFont="1" applyAlignment="1">
      <alignment wrapText="1"/>
    </xf>
    <xf numFmtId="0" fontId="0" fillId="0" borderId="0" xfId="0" applyAlignment="1">
      <alignment horizontal="center"/>
    </xf>
    <xf numFmtId="0" fontId="8" fillId="0" borderId="0" xfId="0" applyFont="1" applyAlignment="1">
      <alignment horizontal="center"/>
    </xf>
    <xf numFmtId="0" fontId="6" fillId="0" borderId="16" xfId="0" applyFont="1" applyBorder="1" applyAlignment="1">
      <alignment/>
    </xf>
    <xf numFmtId="0" fontId="0" fillId="0" borderId="16" xfId="0" applyBorder="1" applyAlignment="1">
      <alignment/>
    </xf>
    <xf numFmtId="0" fontId="6" fillId="0" borderId="12" xfId="0" applyFont="1" applyBorder="1" applyAlignment="1">
      <alignment/>
    </xf>
    <xf numFmtId="0" fontId="0" fillId="0" borderId="1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1">
      <selection activeCell="P9" sqref="P9"/>
    </sheetView>
  </sheetViews>
  <sheetFormatPr defaultColWidth="9.140625" defaultRowHeight="12.75"/>
  <cols>
    <col min="1" max="1" width="10.00390625" style="0" customWidth="1"/>
    <col min="2" max="2" width="10.140625" style="0" bestFit="1" customWidth="1"/>
    <col min="9" max="9" width="15.28125" style="0" customWidth="1"/>
    <col min="26" max="26" width="11.28125" style="0" customWidth="1"/>
  </cols>
  <sheetData>
    <row r="1" spans="1:9" ht="23.25">
      <c r="A1" s="12"/>
      <c r="B1" s="156" t="s">
        <v>580</v>
      </c>
      <c r="C1" s="156"/>
      <c r="D1" s="156"/>
      <c r="E1" s="156"/>
      <c r="F1" s="156"/>
      <c r="G1" s="156"/>
      <c r="H1" s="156"/>
      <c r="I1" s="12"/>
    </row>
    <row r="3" spans="1:9" ht="20.25">
      <c r="A3" s="13"/>
      <c r="B3" s="157" t="s">
        <v>612</v>
      </c>
      <c r="C3" s="157"/>
      <c r="D3" s="157"/>
      <c r="E3" s="157"/>
      <c r="F3" s="157"/>
      <c r="G3" s="157"/>
      <c r="H3" s="157"/>
      <c r="I3" s="13"/>
    </row>
    <row r="5" spans="1:9" ht="18.75" thickBot="1">
      <c r="A5" s="1" t="s">
        <v>491</v>
      </c>
      <c r="B5" s="160" t="s">
        <v>518</v>
      </c>
      <c r="C5" s="161"/>
      <c r="D5" s="161"/>
      <c r="E5" s="161"/>
      <c r="F5" s="161"/>
      <c r="G5" s="161"/>
      <c r="H5" s="161"/>
      <c r="I5" s="42"/>
    </row>
    <row r="6" ht="12.75">
      <c r="A6" s="1" t="s">
        <v>492</v>
      </c>
    </row>
    <row r="7" spans="1:9" ht="18.75" thickBot="1">
      <c r="A7" s="1" t="s">
        <v>493</v>
      </c>
      <c r="B7" s="160" t="s">
        <v>519</v>
      </c>
      <c r="C7" s="161"/>
      <c r="D7" s="161"/>
      <c r="E7" s="161"/>
      <c r="F7" s="161"/>
      <c r="G7" s="161"/>
      <c r="H7" s="161"/>
      <c r="I7" s="42"/>
    </row>
    <row r="9" ht="12.75">
      <c r="P9" s="133"/>
    </row>
    <row r="10" spans="1:9" ht="12.75">
      <c r="A10" s="46"/>
      <c r="B10" s="5"/>
      <c r="C10" s="5"/>
      <c r="D10" s="5"/>
      <c r="E10" s="5"/>
      <c r="F10" s="5"/>
      <c r="G10" s="5"/>
      <c r="H10" s="5"/>
      <c r="I10" s="5"/>
    </row>
    <row r="11" spans="1:9" ht="12.75">
      <c r="A11" s="5"/>
      <c r="B11" s="5"/>
      <c r="C11" s="5"/>
      <c r="D11" s="5"/>
      <c r="E11" s="5"/>
      <c r="F11" s="5"/>
      <c r="G11" s="5"/>
      <c r="H11" s="5"/>
      <c r="I11" s="5"/>
    </row>
    <row r="12" spans="1:9" ht="12.75">
      <c r="A12" s="46"/>
      <c r="B12" s="5"/>
      <c r="C12" s="5"/>
      <c r="D12" s="5"/>
      <c r="E12" s="5"/>
      <c r="F12" s="5"/>
      <c r="G12" s="5"/>
      <c r="H12" s="5"/>
      <c r="I12" s="5"/>
    </row>
    <row r="13" spans="1:9" ht="12.75">
      <c r="A13" s="46"/>
      <c r="B13" s="5"/>
      <c r="C13" s="5"/>
      <c r="D13" s="5"/>
      <c r="E13" s="5"/>
      <c r="F13" s="5"/>
      <c r="G13" s="5"/>
      <c r="H13" s="5"/>
      <c r="I13" s="5"/>
    </row>
    <row r="17" spans="1:9" ht="12.75">
      <c r="A17" s="159" t="s">
        <v>494</v>
      </c>
      <c r="B17" s="159"/>
      <c r="C17" s="159"/>
      <c r="D17" s="159"/>
      <c r="E17" s="159"/>
      <c r="F17" s="159"/>
      <c r="G17" s="159"/>
      <c r="H17" s="159"/>
      <c r="I17" s="159"/>
    </row>
    <row r="20" spans="1:6" ht="13.5" thickBot="1">
      <c r="A20" s="9" t="s">
        <v>571</v>
      </c>
      <c r="B20" s="10"/>
      <c r="C20" s="10"/>
      <c r="D20" s="10"/>
      <c r="E20" s="11" t="s">
        <v>495</v>
      </c>
      <c r="F20" s="1" t="s">
        <v>496</v>
      </c>
    </row>
    <row r="21" spans="1:9" ht="12.75">
      <c r="A21" s="162" t="s">
        <v>613</v>
      </c>
      <c r="B21" s="163"/>
      <c r="C21" s="163"/>
      <c r="D21" s="163"/>
      <c r="E21" s="163"/>
      <c r="F21" s="163"/>
      <c r="G21" s="163"/>
      <c r="H21" s="163"/>
      <c r="I21" s="163"/>
    </row>
    <row r="22" spans="1:9" ht="13.5" thickBot="1">
      <c r="A22" s="1" t="s">
        <v>497</v>
      </c>
      <c r="E22" s="10"/>
      <c r="F22" s="1" t="s">
        <v>498</v>
      </c>
      <c r="G22" s="9"/>
      <c r="H22" s="11">
        <v>2023</v>
      </c>
      <c r="I22" s="45"/>
    </row>
    <row r="26" spans="4:8" ht="13.5" thickBot="1">
      <c r="D26" s="1" t="s">
        <v>499</v>
      </c>
      <c r="E26" s="10"/>
      <c r="F26" s="10"/>
      <c r="G26" s="10"/>
      <c r="H26" s="10"/>
    </row>
    <row r="27" spans="5:8" ht="12.75">
      <c r="E27" s="158" t="s">
        <v>500</v>
      </c>
      <c r="F27" s="158"/>
      <c r="G27" s="158"/>
      <c r="H27" s="158"/>
    </row>
    <row r="30" spans="1:4" ht="13.5" thickBot="1">
      <c r="A30" s="1" t="s">
        <v>501</v>
      </c>
      <c r="B30" s="56"/>
      <c r="C30" s="10"/>
      <c r="D30" s="10"/>
    </row>
    <row r="58" ht="15.75">
      <c r="F58" s="18" t="s">
        <v>530</v>
      </c>
    </row>
  </sheetData>
  <sheetProtection/>
  <mergeCells count="7">
    <mergeCell ref="B1:H1"/>
    <mergeCell ref="B3:H3"/>
    <mergeCell ref="E27:H27"/>
    <mergeCell ref="A17:I17"/>
    <mergeCell ref="B5:H5"/>
    <mergeCell ref="B7:H7"/>
    <mergeCell ref="A21:I21"/>
  </mergeCells>
  <printOptions horizontalCentered="1"/>
  <pageMargins left="0.5" right="0.5" top="0.5" bottom="0.5" header="0.5" footer="0.5"/>
  <pageSetup fitToHeight="1" fitToWidth="1" horizontalDpi="600" verticalDpi="600" orientation="portrait" r:id="rId1"/>
  <headerFooter alignWithMargins="0">
    <oddHeader>&amp;R&amp;D</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P57"/>
  <sheetViews>
    <sheetView zoomScale="90" zoomScaleNormal="90" zoomScalePageLayoutView="0" workbookViewId="0" topLeftCell="A1">
      <selection activeCell="O31" sqref="O31"/>
    </sheetView>
  </sheetViews>
  <sheetFormatPr defaultColWidth="9.140625" defaultRowHeight="12.75"/>
  <cols>
    <col min="9" max="10" width="0" style="0" hidden="1" customWidth="1"/>
    <col min="13" max="13" width="8.8515625" style="7" customWidth="1"/>
    <col min="15" max="15" width="11.7109375" style="7" customWidth="1"/>
    <col min="26" max="26" width="11.28125" style="0" customWidth="1"/>
  </cols>
  <sheetData>
    <row r="1" spans="1:15" ht="15.75">
      <c r="A1" s="168" t="s">
        <v>21</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
      <c r="A3" s="17"/>
      <c r="B3" s="17"/>
      <c r="C3" s="17"/>
      <c r="D3" s="17"/>
      <c r="E3" s="17"/>
      <c r="F3" s="17"/>
      <c r="G3" s="17"/>
      <c r="H3" s="17"/>
      <c r="I3" s="17"/>
      <c r="J3" s="17"/>
      <c r="K3" s="17"/>
      <c r="L3" s="17"/>
      <c r="M3" s="17"/>
      <c r="N3" s="17"/>
      <c r="O3" s="17"/>
    </row>
    <row r="4" spans="1:15" ht="15">
      <c r="A4" s="17"/>
      <c r="B4" s="17"/>
      <c r="C4" s="17"/>
      <c r="D4" s="17"/>
      <c r="E4" s="17"/>
      <c r="F4" s="17"/>
      <c r="G4" s="17"/>
      <c r="H4" s="17"/>
      <c r="I4" s="17"/>
      <c r="J4" s="17"/>
      <c r="K4" s="17"/>
      <c r="L4" s="17"/>
      <c r="M4" s="17"/>
      <c r="N4" s="17"/>
      <c r="O4" s="17"/>
    </row>
    <row r="5" spans="1:15" ht="15">
      <c r="A5" s="17"/>
      <c r="B5" s="17"/>
      <c r="C5" s="17"/>
      <c r="D5" s="17"/>
      <c r="E5" s="17"/>
      <c r="F5" s="17"/>
      <c r="G5" s="17" t="s">
        <v>35</v>
      </c>
      <c r="H5" s="17"/>
      <c r="I5" s="17"/>
      <c r="J5" s="17"/>
      <c r="K5" s="17" t="s">
        <v>39</v>
      </c>
      <c r="L5" s="17"/>
      <c r="M5" s="17"/>
      <c r="N5" s="17"/>
      <c r="O5" s="17"/>
    </row>
    <row r="6" spans="1:15" ht="15">
      <c r="A6" s="17"/>
      <c r="B6" s="17"/>
      <c r="C6" s="17"/>
      <c r="D6" s="17"/>
      <c r="E6" s="17" t="s">
        <v>34</v>
      </c>
      <c r="F6" s="17"/>
      <c r="G6" s="17" t="s">
        <v>36</v>
      </c>
      <c r="H6" s="17"/>
      <c r="I6" s="17"/>
      <c r="J6" s="17"/>
      <c r="K6" s="17" t="s">
        <v>40</v>
      </c>
      <c r="L6" s="17"/>
      <c r="M6" s="17" t="s">
        <v>42</v>
      </c>
      <c r="N6" s="17"/>
      <c r="O6" s="17"/>
    </row>
    <row r="7" spans="1:15" ht="15">
      <c r="A7" s="17"/>
      <c r="B7" s="17"/>
      <c r="C7" s="17"/>
      <c r="D7" s="17"/>
      <c r="E7" s="17" t="s">
        <v>33</v>
      </c>
      <c r="F7" s="17"/>
      <c r="G7" s="17" t="s">
        <v>37</v>
      </c>
      <c r="H7" s="17"/>
      <c r="I7" s="17" t="s">
        <v>35</v>
      </c>
      <c r="J7" s="17"/>
      <c r="K7" s="17" t="s">
        <v>41</v>
      </c>
      <c r="L7" s="17"/>
      <c r="M7" s="17" t="s">
        <v>43</v>
      </c>
      <c r="N7" s="17"/>
      <c r="O7" s="17"/>
    </row>
    <row r="8" spans="1:15" ht="15">
      <c r="A8" s="17"/>
      <c r="B8" s="17"/>
      <c r="C8" s="17"/>
      <c r="D8" s="17"/>
      <c r="E8" s="17" t="s">
        <v>32</v>
      </c>
      <c r="F8" s="17"/>
      <c r="G8" s="17" t="s">
        <v>38</v>
      </c>
      <c r="H8" s="17"/>
      <c r="I8" s="17" t="s">
        <v>585</v>
      </c>
      <c r="J8" s="17"/>
      <c r="K8" s="17" t="s">
        <v>39</v>
      </c>
      <c r="L8" s="17"/>
      <c r="M8" s="17" t="s">
        <v>35</v>
      </c>
      <c r="N8" s="17"/>
      <c r="O8" s="17" t="s">
        <v>44</v>
      </c>
    </row>
    <row r="9" spans="1:16" ht="15">
      <c r="A9" s="17" t="s">
        <v>23</v>
      </c>
      <c r="B9" s="17"/>
      <c r="C9" s="17" t="s">
        <v>0</v>
      </c>
      <c r="D9" s="17"/>
      <c r="E9" s="17">
        <v>2022</v>
      </c>
      <c r="F9" s="17"/>
      <c r="G9" s="17">
        <v>2023</v>
      </c>
      <c r="H9" s="17"/>
      <c r="I9" s="17">
        <v>2022</v>
      </c>
      <c r="J9" s="17"/>
      <c r="K9" s="17">
        <v>2024</v>
      </c>
      <c r="L9" s="17"/>
      <c r="M9" s="17">
        <v>2024</v>
      </c>
      <c r="N9" s="17"/>
      <c r="O9" s="17">
        <v>2024</v>
      </c>
      <c r="P9" s="133"/>
    </row>
    <row r="10" spans="1:15" ht="15">
      <c r="A10" s="17"/>
      <c r="B10" s="17"/>
      <c r="C10" s="17"/>
      <c r="D10" s="17"/>
      <c r="E10" s="17"/>
      <c r="F10" s="17"/>
      <c r="G10" s="17"/>
      <c r="H10" s="17"/>
      <c r="I10" s="17"/>
      <c r="J10" s="17"/>
      <c r="K10" s="17"/>
      <c r="L10" s="17"/>
      <c r="M10" s="17"/>
      <c r="N10" s="17"/>
      <c r="O10" s="17"/>
    </row>
    <row r="11" spans="1:15" ht="15.75">
      <c r="A11" s="168" t="s">
        <v>138</v>
      </c>
      <c r="B11" s="168"/>
      <c r="C11" s="168"/>
      <c r="D11" s="168"/>
      <c r="E11" s="168"/>
      <c r="F11" s="168"/>
      <c r="G11" s="168"/>
      <c r="H11" s="168"/>
      <c r="I11" s="168"/>
      <c r="J11" s="168"/>
      <c r="K11" s="168"/>
      <c r="L11" s="168"/>
      <c r="M11" s="168"/>
      <c r="N11" s="168"/>
      <c r="O11" s="168"/>
    </row>
    <row r="12" spans="1:15" ht="15">
      <c r="A12" s="17"/>
      <c r="B12" s="17"/>
      <c r="C12" s="17"/>
      <c r="D12" s="17"/>
      <c r="E12" s="17"/>
      <c r="F12" s="17"/>
      <c r="G12" s="17"/>
      <c r="H12" s="17"/>
      <c r="I12" s="17"/>
      <c r="J12" s="17"/>
      <c r="K12" s="17"/>
      <c r="L12" s="17"/>
      <c r="M12" s="17"/>
      <c r="N12" s="17"/>
      <c r="O12" s="17"/>
    </row>
    <row r="13" spans="1:15" ht="15">
      <c r="A13" s="17"/>
      <c r="B13" s="17"/>
      <c r="C13" s="17"/>
      <c r="D13" s="17"/>
      <c r="E13" s="17"/>
      <c r="F13" s="17"/>
      <c r="G13" s="17"/>
      <c r="H13" s="17"/>
      <c r="I13" s="17"/>
      <c r="J13" s="17"/>
      <c r="K13" s="17"/>
      <c r="L13" s="17"/>
      <c r="M13" s="17"/>
      <c r="N13" s="17"/>
      <c r="O13" s="17"/>
    </row>
    <row r="14" spans="1:15" ht="15.75">
      <c r="A14" s="18" t="s">
        <v>139</v>
      </c>
      <c r="B14" s="17"/>
      <c r="C14" s="17"/>
      <c r="D14" s="17"/>
      <c r="E14" s="17"/>
      <c r="F14" s="17"/>
      <c r="G14" s="17"/>
      <c r="H14" s="17"/>
      <c r="I14" s="17"/>
      <c r="J14" s="17"/>
      <c r="K14" s="17"/>
      <c r="L14" s="17"/>
      <c r="M14" s="17"/>
      <c r="N14" s="17"/>
      <c r="O14" s="17"/>
    </row>
    <row r="15" spans="1:15" ht="15">
      <c r="A15" s="17" t="s">
        <v>25</v>
      </c>
      <c r="B15" s="17"/>
      <c r="C15" s="17" t="s">
        <v>140</v>
      </c>
      <c r="D15" s="17"/>
      <c r="E15" s="21"/>
      <c r="F15" s="17"/>
      <c r="G15" s="21"/>
      <c r="H15" s="17"/>
      <c r="I15" s="21"/>
      <c r="J15" s="17"/>
      <c r="K15" s="21"/>
      <c r="L15" s="17"/>
      <c r="M15" s="136"/>
      <c r="N15" s="96"/>
      <c r="O15" s="136"/>
    </row>
    <row r="16" spans="1:15" ht="15">
      <c r="A16" s="17" t="s">
        <v>26</v>
      </c>
      <c r="B16" s="17"/>
      <c r="C16" s="17" t="s">
        <v>141</v>
      </c>
      <c r="D16" s="17"/>
      <c r="E16" s="23"/>
      <c r="F16" s="17"/>
      <c r="G16" s="23"/>
      <c r="H16" s="17"/>
      <c r="I16" s="23"/>
      <c r="J16" s="17"/>
      <c r="K16" s="23"/>
      <c r="L16" s="17"/>
      <c r="M16" s="137"/>
      <c r="N16" s="96"/>
      <c r="O16" s="137"/>
    </row>
    <row r="17" spans="1:15" ht="15">
      <c r="A17" s="17" t="s">
        <v>27</v>
      </c>
      <c r="B17" s="17"/>
      <c r="C17" s="17" t="s">
        <v>142</v>
      </c>
      <c r="D17" s="17"/>
      <c r="E17" s="21">
        <v>1000</v>
      </c>
      <c r="F17" s="17"/>
      <c r="G17" s="23">
        <v>800</v>
      </c>
      <c r="H17" s="17"/>
      <c r="I17" s="21">
        <v>701</v>
      </c>
      <c r="J17" s="17"/>
      <c r="K17" s="23">
        <v>1000</v>
      </c>
      <c r="L17" s="17"/>
      <c r="M17" s="137">
        <f>K17</f>
        <v>1000</v>
      </c>
      <c r="N17" s="96"/>
      <c r="O17" s="137">
        <f>M17</f>
        <v>1000</v>
      </c>
    </row>
    <row r="18" spans="1:15" ht="15.75" thickBot="1">
      <c r="A18" s="20" t="s">
        <v>28</v>
      </c>
      <c r="B18" s="20"/>
      <c r="C18" s="17"/>
      <c r="D18" s="17"/>
      <c r="E18" s="33">
        <f>SUM(E15:E17)</f>
        <v>1000</v>
      </c>
      <c r="F18" s="17"/>
      <c r="G18" s="33">
        <f>SUM(G15:G17)</f>
        <v>800</v>
      </c>
      <c r="H18" s="17"/>
      <c r="I18" s="33">
        <f>SUM(I15:I17)</f>
        <v>701</v>
      </c>
      <c r="J18" s="17"/>
      <c r="K18" s="33">
        <f>SUM(K15:K17)</f>
        <v>1000</v>
      </c>
      <c r="L18" s="17"/>
      <c r="M18" s="138">
        <f>SUM(M15:M17)</f>
        <v>1000</v>
      </c>
      <c r="N18" s="96"/>
      <c r="O18" s="138">
        <f>SUM(O15:O17)</f>
        <v>1000</v>
      </c>
    </row>
    <row r="19" spans="1:15" ht="15.75" thickTop="1">
      <c r="A19" s="17"/>
      <c r="B19" s="17"/>
      <c r="C19" s="17"/>
      <c r="D19" s="17"/>
      <c r="E19" s="17"/>
      <c r="F19" s="17"/>
      <c r="G19" s="17"/>
      <c r="H19" s="17"/>
      <c r="I19" s="17"/>
      <c r="J19" s="17"/>
      <c r="K19" s="17"/>
      <c r="L19" s="17"/>
      <c r="M19" s="139"/>
      <c r="N19" s="96"/>
      <c r="O19" s="139"/>
    </row>
    <row r="20" spans="1:15" ht="15">
      <c r="A20" s="17"/>
      <c r="B20" s="17"/>
      <c r="C20" s="17"/>
      <c r="D20" s="17"/>
      <c r="E20" s="17"/>
      <c r="F20" s="17"/>
      <c r="G20" s="17"/>
      <c r="H20" s="17"/>
      <c r="I20" s="17"/>
      <c r="J20" s="17"/>
      <c r="K20" s="17"/>
      <c r="L20" s="17"/>
      <c r="M20" s="139"/>
      <c r="N20" s="96"/>
      <c r="O20" s="139"/>
    </row>
    <row r="21" spans="1:15" ht="15.75">
      <c r="A21" s="18" t="s">
        <v>143</v>
      </c>
      <c r="B21" s="17"/>
      <c r="C21" s="17"/>
      <c r="D21" s="17"/>
      <c r="E21" s="17"/>
      <c r="F21" s="17"/>
      <c r="G21" s="17"/>
      <c r="H21" s="17"/>
      <c r="I21" s="17"/>
      <c r="J21" s="17"/>
      <c r="K21" s="17"/>
      <c r="L21" s="17"/>
      <c r="M21" s="139"/>
      <c r="N21" s="96"/>
      <c r="O21" s="139"/>
    </row>
    <row r="22" spans="1:15" ht="15">
      <c r="A22" s="17" t="s">
        <v>25</v>
      </c>
      <c r="B22" s="17"/>
      <c r="C22" s="17" t="s">
        <v>144</v>
      </c>
      <c r="D22" s="17"/>
      <c r="E22" s="21"/>
      <c r="F22" s="17"/>
      <c r="G22" s="21"/>
      <c r="H22" s="17"/>
      <c r="I22" s="21"/>
      <c r="J22" s="17"/>
      <c r="K22" s="21"/>
      <c r="L22" s="17"/>
      <c r="M22" s="136"/>
      <c r="N22" s="96"/>
      <c r="O22" s="136"/>
    </row>
    <row r="23" spans="1:15" ht="15">
      <c r="A23" s="17" t="s">
        <v>26</v>
      </c>
      <c r="B23" s="17"/>
      <c r="C23" s="17" t="s">
        <v>145</v>
      </c>
      <c r="D23" s="17"/>
      <c r="E23" s="23"/>
      <c r="F23" s="17"/>
      <c r="G23" s="23"/>
      <c r="H23" s="66"/>
      <c r="I23" s="23"/>
      <c r="J23" s="66"/>
      <c r="K23" s="23"/>
      <c r="L23" s="17"/>
      <c r="M23" s="137"/>
      <c r="N23" s="96"/>
      <c r="O23" s="137"/>
    </row>
    <row r="24" spans="1:15" ht="15">
      <c r="A24" s="17" t="s">
        <v>27</v>
      </c>
      <c r="B24" s="17"/>
      <c r="C24" s="17" t="s">
        <v>146</v>
      </c>
      <c r="D24" s="17"/>
      <c r="E24" s="21">
        <v>676</v>
      </c>
      <c r="F24" s="17"/>
      <c r="G24" s="23">
        <v>750</v>
      </c>
      <c r="H24" s="17"/>
      <c r="I24" s="21">
        <v>676</v>
      </c>
      <c r="J24" s="17"/>
      <c r="K24" s="68">
        <v>750</v>
      </c>
      <c r="L24" s="17"/>
      <c r="M24" s="137">
        <f>K24</f>
        <v>750</v>
      </c>
      <c r="N24" s="96"/>
      <c r="O24" s="137">
        <f>M24</f>
        <v>750</v>
      </c>
    </row>
    <row r="25" spans="1:15" ht="15.75" thickBot="1">
      <c r="A25" s="20" t="s">
        <v>28</v>
      </c>
      <c r="B25" s="20"/>
      <c r="C25" s="17"/>
      <c r="D25" s="17"/>
      <c r="E25" s="33">
        <f>SUM(E22:E24)</f>
        <v>676</v>
      </c>
      <c r="F25" s="17"/>
      <c r="G25" s="33">
        <f>SUM(G22:G24)</f>
        <v>750</v>
      </c>
      <c r="H25" s="17"/>
      <c r="I25" s="33">
        <f>SUM(I22:I24)</f>
        <v>676</v>
      </c>
      <c r="J25" s="17"/>
      <c r="K25" s="33">
        <f>SUM(K22:K24)</f>
        <v>750</v>
      </c>
      <c r="L25" s="17"/>
      <c r="M25" s="138">
        <f>SUM(M22:M24)</f>
        <v>750</v>
      </c>
      <c r="N25" s="96"/>
      <c r="O25" s="138">
        <f>SUM(O22:O24)</f>
        <v>750</v>
      </c>
    </row>
    <row r="26" spans="1:15" ht="15.75" thickTop="1">
      <c r="A26" s="17"/>
      <c r="B26" s="17"/>
      <c r="C26" s="17"/>
      <c r="D26" s="17"/>
      <c r="E26" s="17"/>
      <c r="F26" s="17"/>
      <c r="G26" s="17"/>
      <c r="H26" s="17"/>
      <c r="I26" s="17"/>
      <c r="J26" s="17"/>
      <c r="K26" s="17"/>
      <c r="L26" s="17"/>
      <c r="M26" s="139"/>
      <c r="N26" s="96"/>
      <c r="O26" s="139"/>
    </row>
    <row r="27" spans="1:15" ht="15">
      <c r="A27" s="17"/>
      <c r="B27" s="17"/>
      <c r="C27" s="17"/>
      <c r="D27" s="17"/>
      <c r="E27" s="17"/>
      <c r="F27" s="17"/>
      <c r="G27" s="17"/>
      <c r="H27" s="17"/>
      <c r="I27" s="17"/>
      <c r="J27" s="17"/>
      <c r="K27" s="17"/>
      <c r="L27" s="17"/>
      <c r="M27" s="139"/>
      <c r="N27" s="96"/>
      <c r="O27" s="139"/>
    </row>
    <row r="28" spans="1:15" ht="15.75">
      <c r="A28" s="18"/>
      <c r="B28" s="17"/>
      <c r="C28" s="39"/>
      <c r="D28" s="17"/>
      <c r="E28" s="21"/>
      <c r="F28" s="19"/>
      <c r="G28" s="21"/>
      <c r="H28" s="19"/>
      <c r="I28" s="21"/>
      <c r="J28" s="19"/>
      <c r="K28" s="21"/>
      <c r="L28" s="19"/>
      <c r="M28" s="136"/>
      <c r="N28" s="98"/>
      <c r="O28" s="136"/>
    </row>
    <row r="29" spans="1:15" ht="15">
      <c r="A29" s="17"/>
      <c r="B29" s="17"/>
      <c r="C29" s="39"/>
      <c r="D29" s="17"/>
      <c r="E29" s="23"/>
      <c r="F29" s="19"/>
      <c r="G29" s="23"/>
      <c r="H29" s="19"/>
      <c r="I29" s="23"/>
      <c r="J29" s="19"/>
      <c r="K29" s="23"/>
      <c r="L29" s="19"/>
      <c r="M29" s="137"/>
      <c r="N29" s="98"/>
      <c r="O29" s="137"/>
    </row>
    <row r="30" spans="1:15" ht="15">
      <c r="A30" s="17" t="s">
        <v>147</v>
      </c>
      <c r="B30" s="17"/>
      <c r="C30" s="17"/>
      <c r="D30" s="17"/>
      <c r="E30" s="23"/>
      <c r="F30" s="19"/>
      <c r="G30" s="23"/>
      <c r="H30" s="19"/>
      <c r="I30" s="23"/>
      <c r="J30" s="19"/>
      <c r="K30" s="23"/>
      <c r="L30" s="19"/>
      <c r="M30" s="137"/>
      <c r="N30" s="98"/>
      <c r="O30" s="137"/>
    </row>
    <row r="31" spans="1:15" ht="15.75" thickBot="1">
      <c r="A31" s="17" t="s">
        <v>148</v>
      </c>
      <c r="B31" s="17"/>
      <c r="C31" s="17"/>
      <c r="D31" s="17"/>
      <c r="E31" s="33">
        <f>SUM(E18+E25)</f>
        <v>1676</v>
      </c>
      <c r="F31" s="19"/>
      <c r="G31" s="33">
        <f>SUM(G18+G25)</f>
        <v>1550</v>
      </c>
      <c r="H31" s="19"/>
      <c r="I31" s="33">
        <f>SUM(I18+I25)</f>
        <v>1377</v>
      </c>
      <c r="J31" s="19"/>
      <c r="K31" s="33">
        <f>SUM(K18+K25)</f>
        <v>1750</v>
      </c>
      <c r="L31" s="19"/>
      <c r="M31" s="138">
        <f>SUM(M18+M25)</f>
        <v>1750</v>
      </c>
      <c r="N31" s="98"/>
      <c r="O31" s="138">
        <f>SUM(O18+O25)</f>
        <v>1750</v>
      </c>
    </row>
    <row r="32" spans="1:15" ht="15.75" thickTop="1">
      <c r="A32" s="20"/>
      <c r="B32" s="20"/>
      <c r="C32" s="17"/>
      <c r="D32" s="17"/>
      <c r="E32" s="19"/>
      <c r="F32" s="19"/>
      <c r="G32" s="19"/>
      <c r="H32" s="19"/>
      <c r="I32" s="19"/>
      <c r="J32" s="19"/>
      <c r="K32" s="19"/>
      <c r="L32" s="19"/>
      <c r="M32" s="19"/>
      <c r="N32" s="19"/>
      <c r="O32" s="19"/>
    </row>
    <row r="33" spans="1:15" ht="15">
      <c r="A33" s="17"/>
      <c r="B33" s="17"/>
      <c r="C33" s="17"/>
      <c r="D33" s="17"/>
      <c r="E33" s="19"/>
      <c r="F33" s="19"/>
      <c r="G33" s="19"/>
      <c r="H33" s="19"/>
      <c r="I33" s="19"/>
      <c r="J33" s="19"/>
      <c r="K33" s="19"/>
      <c r="L33" s="19"/>
      <c r="M33" s="19"/>
      <c r="N33" s="19"/>
      <c r="O33" s="19"/>
    </row>
    <row r="34" spans="1:15" ht="15">
      <c r="A34" s="17"/>
      <c r="B34" s="17"/>
      <c r="C34" s="17"/>
      <c r="D34" s="17"/>
      <c r="E34" s="19"/>
      <c r="F34" s="19"/>
      <c r="G34" s="19"/>
      <c r="H34" s="19"/>
      <c r="I34" s="19"/>
      <c r="J34" s="19"/>
      <c r="K34" s="19"/>
      <c r="L34" s="19"/>
      <c r="M34" s="19"/>
      <c r="N34" s="19"/>
      <c r="O34" s="19"/>
    </row>
    <row r="35" spans="1:15" ht="15">
      <c r="A35" s="17"/>
      <c r="B35" s="17"/>
      <c r="C35" s="17"/>
      <c r="D35" s="17"/>
      <c r="E35" s="19"/>
      <c r="F35" s="19"/>
      <c r="G35" s="19"/>
      <c r="H35" s="19"/>
      <c r="I35" s="19"/>
      <c r="J35" s="19"/>
      <c r="K35" s="19"/>
      <c r="L35" s="19"/>
      <c r="M35" s="19"/>
      <c r="N35" s="19"/>
      <c r="O35" s="19"/>
    </row>
    <row r="36" spans="1:15" ht="15">
      <c r="A36" s="17"/>
      <c r="B36" s="17"/>
      <c r="C36" s="17"/>
      <c r="D36" s="17"/>
      <c r="E36" s="19"/>
      <c r="F36" s="19"/>
      <c r="G36" s="19"/>
      <c r="H36" s="19"/>
      <c r="I36" s="19"/>
      <c r="J36" s="19"/>
      <c r="K36" s="19"/>
      <c r="L36" s="19"/>
      <c r="M36" s="19"/>
      <c r="N36" s="19"/>
      <c r="O36" s="19"/>
    </row>
    <row r="37" spans="1:15" ht="15.75">
      <c r="A37" s="18"/>
      <c r="B37" s="17"/>
      <c r="C37" s="17"/>
      <c r="D37" s="17"/>
      <c r="E37" s="17"/>
      <c r="F37" s="17"/>
      <c r="G37" s="17"/>
      <c r="H37" s="17"/>
      <c r="I37" s="17"/>
      <c r="J37" s="17"/>
      <c r="K37" s="17"/>
      <c r="L37" s="17"/>
      <c r="M37" s="17"/>
      <c r="N37" s="17"/>
      <c r="O37" s="17"/>
    </row>
    <row r="38" spans="1:15" ht="15.75">
      <c r="A38" s="18"/>
      <c r="B38" s="17"/>
      <c r="C38" s="17"/>
      <c r="D38" s="17"/>
      <c r="E38" s="19"/>
      <c r="F38" s="19"/>
      <c r="G38" s="19"/>
      <c r="H38" s="19"/>
      <c r="I38" s="19"/>
      <c r="J38" s="19"/>
      <c r="K38" s="19"/>
      <c r="L38" s="19"/>
      <c r="M38" s="19"/>
      <c r="N38" s="19"/>
      <c r="O38" s="19"/>
    </row>
    <row r="39" spans="1:15" ht="15">
      <c r="A39" s="17"/>
      <c r="B39" s="17"/>
      <c r="C39" s="17"/>
      <c r="D39" s="17"/>
      <c r="E39" s="19"/>
      <c r="F39" s="19"/>
      <c r="G39" s="19"/>
      <c r="H39" s="19"/>
      <c r="I39" s="19"/>
      <c r="J39" s="19"/>
      <c r="K39" s="19"/>
      <c r="L39" s="19"/>
      <c r="M39" s="19"/>
      <c r="N39" s="19"/>
      <c r="O39" s="19"/>
    </row>
    <row r="40" spans="1:15" ht="15">
      <c r="A40" s="17"/>
      <c r="B40" s="17"/>
      <c r="C40" s="17"/>
      <c r="D40" s="17"/>
      <c r="E40" s="19"/>
      <c r="F40" s="19"/>
      <c r="G40" s="19"/>
      <c r="H40" s="19"/>
      <c r="I40" s="19"/>
      <c r="J40" s="19"/>
      <c r="K40" s="19"/>
      <c r="L40" s="19"/>
      <c r="M40" s="19"/>
      <c r="N40" s="19"/>
      <c r="O40" s="19"/>
    </row>
    <row r="41" spans="1:15" ht="15">
      <c r="A41" s="17"/>
      <c r="B41" s="17"/>
      <c r="C41" s="17"/>
      <c r="D41" s="17"/>
      <c r="E41" s="19"/>
      <c r="F41" s="19"/>
      <c r="G41" s="19"/>
      <c r="H41" s="19"/>
      <c r="I41" s="19"/>
      <c r="J41" s="19"/>
      <c r="K41" s="19"/>
      <c r="L41" s="19"/>
      <c r="M41" s="19"/>
      <c r="N41" s="19"/>
      <c r="O41" s="19"/>
    </row>
    <row r="42" spans="1:15" ht="15">
      <c r="A42" s="17"/>
      <c r="B42" s="17"/>
      <c r="C42" s="17"/>
      <c r="D42" s="17"/>
      <c r="E42" s="19"/>
      <c r="F42" s="19"/>
      <c r="G42" s="19"/>
      <c r="H42" s="19"/>
      <c r="I42" s="19"/>
      <c r="J42" s="19"/>
      <c r="K42" s="19"/>
      <c r="L42" s="19"/>
      <c r="M42" s="19"/>
      <c r="N42" s="19"/>
      <c r="O42" s="19"/>
    </row>
    <row r="43" spans="1:15" ht="15">
      <c r="A43" s="17"/>
      <c r="B43" s="17"/>
      <c r="C43" s="17"/>
      <c r="D43" s="17"/>
      <c r="E43" s="19"/>
      <c r="F43" s="19"/>
      <c r="G43" s="19"/>
      <c r="H43" s="19"/>
      <c r="I43" s="19"/>
      <c r="J43" s="19"/>
      <c r="K43" s="19"/>
      <c r="L43" s="19"/>
      <c r="M43" s="19"/>
      <c r="N43" s="19"/>
      <c r="O43" s="19"/>
    </row>
    <row r="44" spans="1:15" ht="15">
      <c r="A44" s="17"/>
      <c r="B44" s="17"/>
      <c r="C44" s="17"/>
      <c r="D44" s="17"/>
      <c r="E44" s="19"/>
      <c r="F44" s="19"/>
      <c r="G44" s="19"/>
      <c r="H44" s="19"/>
      <c r="I44" s="19"/>
      <c r="J44" s="19"/>
      <c r="K44" s="19"/>
      <c r="L44" s="19"/>
      <c r="M44" s="19"/>
      <c r="N44" s="19"/>
      <c r="O44" s="19"/>
    </row>
    <row r="45" spans="1:15" ht="15">
      <c r="A45" s="17"/>
      <c r="B45" s="17"/>
      <c r="C45" s="17"/>
      <c r="D45" s="17"/>
      <c r="E45" s="19"/>
      <c r="F45" s="19"/>
      <c r="G45" s="19"/>
      <c r="H45" s="19"/>
      <c r="I45" s="19"/>
      <c r="J45" s="19"/>
      <c r="K45" s="19"/>
      <c r="L45" s="19"/>
      <c r="M45" s="19"/>
      <c r="N45" s="19"/>
      <c r="O45" s="19"/>
    </row>
    <row r="46" spans="1:15" ht="15">
      <c r="A46" s="17"/>
      <c r="B46" s="17"/>
      <c r="C46" s="17"/>
      <c r="D46" s="17"/>
      <c r="E46" s="19"/>
      <c r="F46" s="19"/>
      <c r="G46" s="19"/>
      <c r="H46" s="19"/>
      <c r="I46" s="19"/>
      <c r="J46" s="19"/>
      <c r="K46" s="19"/>
      <c r="L46" s="19"/>
      <c r="M46" s="19"/>
      <c r="N46" s="19"/>
      <c r="O46" s="19"/>
    </row>
    <row r="47" spans="1:15" ht="15">
      <c r="A47" s="17"/>
      <c r="B47" s="17"/>
      <c r="C47" s="17"/>
      <c r="D47" s="17"/>
      <c r="E47" s="19"/>
      <c r="F47" s="19"/>
      <c r="G47" s="19"/>
      <c r="H47" s="19"/>
      <c r="I47" s="19"/>
      <c r="J47" s="19"/>
      <c r="K47" s="19"/>
      <c r="L47" s="19"/>
      <c r="M47" s="19"/>
      <c r="N47" s="19"/>
      <c r="O47" s="19"/>
    </row>
    <row r="48" spans="1:15" ht="15">
      <c r="A48" s="17"/>
      <c r="B48" s="17"/>
      <c r="C48" s="17"/>
      <c r="D48" s="17"/>
      <c r="E48" s="19"/>
      <c r="F48" s="19"/>
      <c r="G48" s="19"/>
      <c r="H48" s="19"/>
      <c r="I48" s="19"/>
      <c r="J48" s="19"/>
      <c r="K48" s="19"/>
      <c r="L48" s="19"/>
      <c r="M48" s="19"/>
      <c r="N48" s="19"/>
      <c r="O48" s="19"/>
    </row>
    <row r="49" spans="1:15" ht="15">
      <c r="A49" s="17"/>
      <c r="B49" s="17"/>
      <c r="C49" s="17"/>
      <c r="D49" s="17"/>
      <c r="E49" s="19"/>
      <c r="F49" s="19"/>
      <c r="G49" s="19"/>
      <c r="H49" s="19"/>
      <c r="I49" s="19"/>
      <c r="J49" s="19"/>
      <c r="K49" s="19"/>
      <c r="L49" s="19"/>
      <c r="M49" s="19"/>
      <c r="N49" s="19"/>
      <c r="O49" s="19"/>
    </row>
    <row r="50" spans="1:15" ht="15">
      <c r="A50" s="17"/>
      <c r="B50" s="17"/>
      <c r="C50" s="17"/>
      <c r="D50" s="17"/>
      <c r="E50" s="19"/>
      <c r="F50" s="19"/>
      <c r="G50" s="19"/>
      <c r="H50" s="19"/>
      <c r="I50" s="19"/>
      <c r="J50" s="19"/>
      <c r="K50" s="19"/>
      <c r="L50" s="19"/>
      <c r="M50" s="19"/>
      <c r="N50" s="19"/>
      <c r="O50" s="19"/>
    </row>
    <row r="51" spans="1:15" ht="15">
      <c r="A51" s="17"/>
      <c r="B51" s="17"/>
      <c r="C51" s="17"/>
      <c r="D51" s="17"/>
      <c r="E51" s="19"/>
      <c r="F51" s="19"/>
      <c r="G51" s="19"/>
      <c r="H51" s="19"/>
      <c r="I51" s="19"/>
      <c r="J51" s="19"/>
      <c r="K51" s="19"/>
      <c r="L51" s="19"/>
      <c r="M51" s="19"/>
      <c r="N51" s="19"/>
      <c r="O51" s="19"/>
    </row>
    <row r="52" spans="1:15" ht="15">
      <c r="A52" s="17"/>
      <c r="B52" s="17"/>
      <c r="C52" s="17"/>
      <c r="D52" s="17"/>
      <c r="E52" s="19"/>
      <c r="F52" s="19"/>
      <c r="G52" s="19"/>
      <c r="H52" s="19"/>
      <c r="I52" s="19"/>
      <c r="J52" s="19"/>
      <c r="K52" s="19"/>
      <c r="L52" s="19"/>
      <c r="M52" s="19"/>
      <c r="N52" s="19"/>
      <c r="O52" s="19"/>
    </row>
    <row r="53" spans="1:15" ht="15">
      <c r="A53" s="17"/>
      <c r="B53" s="17"/>
      <c r="C53" s="17"/>
      <c r="D53" s="17"/>
      <c r="E53" s="19"/>
      <c r="F53" s="19"/>
      <c r="G53" s="19"/>
      <c r="H53" s="19"/>
      <c r="I53" s="19"/>
      <c r="J53" s="19"/>
      <c r="K53" s="19"/>
      <c r="L53" s="19"/>
      <c r="M53" s="19"/>
      <c r="N53" s="19"/>
      <c r="O53" s="19"/>
    </row>
    <row r="54" spans="1:15" ht="15">
      <c r="A54" s="17"/>
      <c r="B54" s="17"/>
      <c r="C54" s="17"/>
      <c r="D54" s="17"/>
      <c r="E54" s="19"/>
      <c r="F54" s="19"/>
      <c r="G54" s="19"/>
      <c r="H54" s="19"/>
      <c r="I54" s="19"/>
      <c r="J54" s="19"/>
      <c r="K54" s="19"/>
      <c r="L54" s="19"/>
      <c r="M54" s="19"/>
      <c r="N54" s="19"/>
      <c r="O54" s="19"/>
    </row>
    <row r="55" spans="1:15" ht="15">
      <c r="A55" s="17"/>
      <c r="B55" s="17"/>
      <c r="C55" s="17"/>
      <c r="D55" s="17"/>
      <c r="E55" s="17"/>
      <c r="F55" s="17"/>
      <c r="G55" s="17"/>
      <c r="H55" s="17"/>
      <c r="I55" s="17"/>
      <c r="J55" s="17"/>
      <c r="K55" s="17"/>
      <c r="L55" s="17"/>
      <c r="M55" s="17"/>
      <c r="N55" s="17"/>
      <c r="O55" s="17"/>
    </row>
    <row r="56" spans="1:15" ht="15.75">
      <c r="A56" s="17"/>
      <c r="B56" s="17"/>
      <c r="C56" s="17"/>
      <c r="D56" s="17"/>
      <c r="E56" s="17"/>
      <c r="F56" s="17"/>
      <c r="G56" s="17"/>
      <c r="H56" s="18" t="s">
        <v>541</v>
      </c>
      <c r="I56" s="18"/>
      <c r="J56" s="18"/>
      <c r="K56" s="17"/>
      <c r="L56" s="17"/>
      <c r="M56" s="17"/>
      <c r="N56" s="17"/>
      <c r="O56" s="17"/>
    </row>
    <row r="57" spans="1:15" ht="15">
      <c r="A57" s="17"/>
      <c r="B57" s="17"/>
      <c r="C57" s="17"/>
      <c r="D57" s="17"/>
      <c r="E57" s="17"/>
      <c r="F57" s="17"/>
      <c r="G57" s="17"/>
      <c r="H57" s="17"/>
      <c r="I57" s="17"/>
      <c r="J57" s="17"/>
      <c r="K57" s="17"/>
      <c r="L57" s="17"/>
      <c r="M57" s="17"/>
      <c r="N57" s="17"/>
      <c r="O57" s="17"/>
    </row>
  </sheetData>
  <sheetProtection/>
  <mergeCells count="2">
    <mergeCell ref="A1:O1"/>
    <mergeCell ref="A11:O11"/>
  </mergeCells>
  <printOptions/>
  <pageMargins left="0.5" right="0.5" top="0.5" bottom="0.5" header="0.5" footer="0.5"/>
  <pageSetup fitToHeight="1" fitToWidth="1" horizontalDpi="600" verticalDpi="600" orientation="portrait" scale="80" r:id="rId1"/>
  <headerFooter alignWithMargins="0">
    <oddHeader>&amp;R&amp;D</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P60"/>
  <sheetViews>
    <sheetView zoomScale="90" zoomScaleNormal="90" zoomScalePageLayoutView="0" workbookViewId="0" topLeftCell="A1">
      <selection activeCell="O41" sqref="O41"/>
    </sheetView>
  </sheetViews>
  <sheetFormatPr defaultColWidth="9.140625" defaultRowHeight="12.75"/>
  <cols>
    <col min="9" max="10" width="0" style="0" hidden="1" customWidth="1"/>
    <col min="13" max="13" width="8.8515625" style="7" customWidth="1"/>
    <col min="15" max="15" width="12.421875" style="7" customWidth="1"/>
    <col min="26" max="26" width="11.28125" style="0" customWidth="1"/>
  </cols>
  <sheetData>
    <row r="1" spans="1:15" ht="15.75">
      <c r="A1" s="168" t="s">
        <v>21</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
      <c r="A3" s="17"/>
      <c r="B3" s="17"/>
      <c r="C3" s="17"/>
      <c r="D3" s="17"/>
      <c r="E3" s="17"/>
      <c r="F3" s="17"/>
      <c r="G3" s="17"/>
      <c r="H3" s="17"/>
      <c r="I3" s="17"/>
      <c r="J3" s="17"/>
      <c r="K3" s="17"/>
      <c r="L3" s="17"/>
      <c r="M3" s="17"/>
      <c r="N3" s="17"/>
      <c r="O3" s="17"/>
    </row>
    <row r="4" spans="1:16" ht="15">
      <c r="A4" s="17"/>
      <c r="B4" s="17"/>
      <c r="C4" s="17"/>
      <c r="D4" s="17"/>
      <c r="E4" s="17"/>
      <c r="F4" s="17"/>
      <c r="G4" s="17" t="s">
        <v>35</v>
      </c>
      <c r="H4" s="17"/>
      <c r="I4" s="17"/>
      <c r="J4" s="17"/>
      <c r="K4" s="17" t="s">
        <v>39</v>
      </c>
      <c r="L4" s="17"/>
      <c r="M4" s="17"/>
      <c r="N4" s="17"/>
      <c r="O4" s="17"/>
      <c r="P4" s="7"/>
    </row>
    <row r="5" spans="1:16" ht="15">
      <c r="A5" s="17"/>
      <c r="B5" s="17"/>
      <c r="C5" s="17"/>
      <c r="D5" s="17"/>
      <c r="E5" s="17" t="s">
        <v>34</v>
      </c>
      <c r="F5" s="17"/>
      <c r="G5" s="17" t="s">
        <v>36</v>
      </c>
      <c r="H5" s="17"/>
      <c r="I5" s="17"/>
      <c r="J5" s="17"/>
      <c r="K5" s="17" t="s">
        <v>40</v>
      </c>
      <c r="L5" s="17"/>
      <c r="M5" s="17" t="s">
        <v>42</v>
      </c>
      <c r="N5" s="17"/>
      <c r="O5" s="17"/>
      <c r="P5" s="7"/>
    </row>
    <row r="6" spans="1:16" ht="15">
      <c r="A6" s="17"/>
      <c r="B6" s="17"/>
      <c r="C6" s="17"/>
      <c r="D6" s="17"/>
      <c r="E6" s="17" t="s">
        <v>33</v>
      </c>
      <c r="F6" s="17"/>
      <c r="G6" s="17" t="s">
        <v>37</v>
      </c>
      <c r="H6" s="17"/>
      <c r="I6" s="17" t="s">
        <v>35</v>
      </c>
      <c r="J6" s="17"/>
      <c r="K6" s="17" t="s">
        <v>41</v>
      </c>
      <c r="L6" s="17"/>
      <c r="M6" s="17" t="s">
        <v>43</v>
      </c>
      <c r="N6" s="17"/>
      <c r="O6" s="17"/>
      <c r="P6" s="7"/>
    </row>
    <row r="7" spans="1:16" ht="15">
      <c r="A7" s="17"/>
      <c r="B7" s="17"/>
      <c r="C7" s="17"/>
      <c r="D7" s="17"/>
      <c r="E7" s="17" t="s">
        <v>32</v>
      </c>
      <c r="F7" s="17"/>
      <c r="G7" s="17" t="s">
        <v>38</v>
      </c>
      <c r="H7" s="17"/>
      <c r="I7" s="17" t="s">
        <v>585</v>
      </c>
      <c r="J7" s="17"/>
      <c r="K7" s="17" t="s">
        <v>39</v>
      </c>
      <c r="L7" s="17"/>
      <c r="M7" s="17" t="s">
        <v>35</v>
      </c>
      <c r="N7" s="17"/>
      <c r="O7" s="17" t="s">
        <v>44</v>
      </c>
      <c r="P7" s="7"/>
    </row>
    <row r="8" spans="1:16" ht="15">
      <c r="A8" s="17" t="s">
        <v>23</v>
      </c>
      <c r="B8" s="17"/>
      <c r="C8" s="17" t="s">
        <v>0</v>
      </c>
      <c r="D8" s="17"/>
      <c r="E8" s="17">
        <v>2022</v>
      </c>
      <c r="F8" s="17"/>
      <c r="G8" s="17">
        <v>2023</v>
      </c>
      <c r="H8" s="17"/>
      <c r="I8" s="17">
        <v>2022</v>
      </c>
      <c r="J8" s="17"/>
      <c r="K8" s="17">
        <v>2024</v>
      </c>
      <c r="L8" s="17"/>
      <c r="M8" s="17">
        <v>2024</v>
      </c>
      <c r="N8" s="17"/>
      <c r="O8" s="17">
        <v>2024</v>
      </c>
      <c r="P8" s="7"/>
    </row>
    <row r="9" spans="1:16" ht="15">
      <c r="A9" s="17"/>
      <c r="B9" s="17"/>
      <c r="C9" s="17"/>
      <c r="D9" s="17"/>
      <c r="E9" s="17"/>
      <c r="F9" s="17"/>
      <c r="G9" s="17"/>
      <c r="H9" s="17"/>
      <c r="I9" s="17"/>
      <c r="J9" s="17"/>
      <c r="K9" s="17"/>
      <c r="L9" s="17"/>
      <c r="M9" s="17"/>
      <c r="N9" s="17"/>
      <c r="O9" s="17"/>
      <c r="P9" s="134"/>
    </row>
    <row r="10" spans="1:16" ht="15.75">
      <c r="A10" s="168" t="s">
        <v>149</v>
      </c>
      <c r="B10" s="168"/>
      <c r="C10" s="168"/>
      <c r="D10" s="168"/>
      <c r="E10" s="168"/>
      <c r="F10" s="168"/>
      <c r="G10" s="168"/>
      <c r="H10" s="168"/>
      <c r="I10" s="168"/>
      <c r="J10" s="168"/>
      <c r="K10" s="168"/>
      <c r="L10" s="168"/>
      <c r="M10" s="168"/>
      <c r="N10" s="168"/>
      <c r="O10" s="168"/>
      <c r="P10" s="7"/>
    </row>
    <row r="11" spans="1:15" ht="15">
      <c r="A11" s="17"/>
      <c r="B11" s="17"/>
      <c r="C11" s="17"/>
      <c r="D11" s="17"/>
      <c r="E11" s="17"/>
      <c r="F11" s="17"/>
      <c r="G11" s="17"/>
      <c r="H11" s="17"/>
      <c r="I11" s="17"/>
      <c r="J11" s="17"/>
      <c r="K11" s="17"/>
      <c r="L11" s="17"/>
      <c r="M11" s="17"/>
      <c r="N11" s="17"/>
      <c r="O11" s="17"/>
    </row>
    <row r="12" spans="1:15" ht="15">
      <c r="A12" s="17"/>
      <c r="B12" s="17"/>
      <c r="C12" s="17"/>
      <c r="D12" s="17"/>
      <c r="E12" s="17"/>
      <c r="F12" s="17"/>
      <c r="G12" s="17"/>
      <c r="H12" s="17"/>
      <c r="I12" s="17"/>
      <c r="J12" s="17"/>
      <c r="K12" s="17"/>
      <c r="L12" s="17"/>
      <c r="M12" s="17"/>
      <c r="N12" s="17"/>
      <c r="O12" s="17"/>
    </row>
    <row r="13" spans="1:15" ht="15.75">
      <c r="A13" s="18" t="s">
        <v>641</v>
      </c>
      <c r="B13" s="17"/>
      <c r="C13" s="17"/>
      <c r="D13" s="17"/>
      <c r="E13" s="17"/>
      <c r="F13" s="17"/>
      <c r="G13" s="17"/>
      <c r="H13" s="17"/>
      <c r="I13" s="17"/>
      <c r="J13" s="17"/>
      <c r="K13" s="17"/>
      <c r="L13" s="17"/>
      <c r="M13" s="17"/>
      <c r="N13" s="17"/>
      <c r="O13" s="17"/>
    </row>
    <row r="14" spans="1:15" ht="15">
      <c r="A14" s="17" t="s">
        <v>508</v>
      </c>
      <c r="B14" s="17"/>
      <c r="C14" s="17" t="s">
        <v>642</v>
      </c>
      <c r="D14" s="17"/>
      <c r="E14" s="21"/>
      <c r="F14" s="17"/>
      <c r="G14" s="21"/>
      <c r="H14" s="17"/>
      <c r="I14" s="21">
        <v>36325</v>
      </c>
      <c r="J14" s="17"/>
      <c r="K14" s="67"/>
      <c r="L14" s="17"/>
      <c r="M14" s="136"/>
      <c r="N14" s="96"/>
      <c r="O14" s="136"/>
    </row>
    <row r="15" spans="1:15" ht="15">
      <c r="A15" s="17" t="s">
        <v>26</v>
      </c>
      <c r="B15" s="17"/>
      <c r="C15" s="17" t="s">
        <v>643</v>
      </c>
      <c r="D15" s="17"/>
      <c r="E15" s="23"/>
      <c r="F15" s="17"/>
      <c r="G15" s="23"/>
      <c r="H15" s="17"/>
      <c r="I15" s="23"/>
      <c r="J15" s="17"/>
      <c r="K15" s="23"/>
      <c r="L15" s="17"/>
      <c r="M15" s="136"/>
      <c r="N15" s="96"/>
      <c r="O15" s="136"/>
    </row>
    <row r="16" spans="1:15" ht="15">
      <c r="A16" s="17" t="s">
        <v>27</v>
      </c>
      <c r="B16" s="17"/>
      <c r="C16" s="17" t="s">
        <v>644</v>
      </c>
      <c r="D16" s="17"/>
      <c r="E16" s="21"/>
      <c r="F16" s="17"/>
      <c r="G16" s="23"/>
      <c r="H16" s="17"/>
      <c r="I16" s="21">
        <v>5370</v>
      </c>
      <c r="J16" s="17"/>
      <c r="K16" s="23">
        <v>3000</v>
      </c>
      <c r="L16" s="17"/>
      <c r="M16" s="136">
        <f>K16</f>
        <v>3000</v>
      </c>
      <c r="N16" s="96"/>
      <c r="O16" s="136">
        <f>M16</f>
        <v>3000</v>
      </c>
    </row>
    <row r="17" spans="1:15" ht="15.75" thickBot="1">
      <c r="A17" s="17"/>
      <c r="B17" s="17"/>
      <c r="C17" s="17"/>
      <c r="D17" s="17"/>
      <c r="E17" s="33">
        <f>SUM(E14:E16)</f>
        <v>0</v>
      </c>
      <c r="F17" s="17"/>
      <c r="G17" s="33">
        <f>SUM(G14:G16)</f>
        <v>0</v>
      </c>
      <c r="H17" s="17"/>
      <c r="I17" s="33">
        <f>SUM(I14:I16)</f>
        <v>41695</v>
      </c>
      <c r="J17" s="17"/>
      <c r="K17" s="33">
        <f>SUM(K14:K16)</f>
        <v>3000</v>
      </c>
      <c r="L17" s="17"/>
      <c r="M17" s="138">
        <f>SUM(M14:M16)</f>
        <v>3000</v>
      </c>
      <c r="N17" s="96"/>
      <c r="O17" s="138">
        <f>SUM(O14:O16)</f>
        <v>3000</v>
      </c>
    </row>
    <row r="18" spans="1:15" ht="15.75" thickTop="1">
      <c r="A18" s="17"/>
      <c r="B18" s="17"/>
      <c r="C18" s="17"/>
      <c r="D18" s="17"/>
      <c r="E18" s="17"/>
      <c r="F18" s="17"/>
      <c r="G18" s="17"/>
      <c r="H18" s="17"/>
      <c r="I18" s="17"/>
      <c r="J18" s="17"/>
      <c r="K18" s="17"/>
      <c r="L18" s="17"/>
      <c r="M18" s="139"/>
      <c r="N18" s="96"/>
      <c r="O18" s="139"/>
    </row>
    <row r="19" spans="1:15" ht="15">
      <c r="A19" s="17"/>
      <c r="B19" s="17"/>
      <c r="C19" s="17"/>
      <c r="D19" s="17"/>
      <c r="E19" s="17"/>
      <c r="F19" s="17"/>
      <c r="G19" s="17"/>
      <c r="H19" s="17"/>
      <c r="I19" s="17"/>
      <c r="J19" s="17"/>
      <c r="K19" s="17"/>
      <c r="L19" s="17"/>
      <c r="M19" s="139"/>
      <c r="N19" s="96"/>
      <c r="O19" s="139"/>
    </row>
    <row r="20" spans="1:15" ht="15.75">
      <c r="A20" s="18" t="s">
        <v>150</v>
      </c>
      <c r="B20" s="17"/>
      <c r="C20" s="17"/>
      <c r="D20" s="17"/>
      <c r="E20" s="17"/>
      <c r="F20" s="17"/>
      <c r="G20" s="17"/>
      <c r="H20" s="17"/>
      <c r="I20" s="17"/>
      <c r="J20" s="17"/>
      <c r="K20" s="17"/>
      <c r="L20" s="17"/>
      <c r="M20" s="139"/>
      <c r="N20" s="96"/>
      <c r="O20" s="139"/>
    </row>
    <row r="21" spans="1:15" ht="15">
      <c r="A21" s="17" t="s">
        <v>25</v>
      </c>
      <c r="B21" s="17"/>
      <c r="C21" s="17" t="s">
        <v>151</v>
      </c>
      <c r="D21" s="17"/>
      <c r="E21" s="21">
        <v>43667</v>
      </c>
      <c r="F21" s="17"/>
      <c r="G21" s="21">
        <v>25500</v>
      </c>
      <c r="H21" s="17"/>
      <c r="I21" s="21">
        <v>36325</v>
      </c>
      <c r="J21" s="17"/>
      <c r="K21" s="67">
        <v>27000</v>
      </c>
      <c r="L21" s="17"/>
      <c r="M21" s="136">
        <f>K21</f>
        <v>27000</v>
      </c>
      <c r="N21" s="96"/>
      <c r="O21" s="136">
        <f>M21</f>
        <v>27000</v>
      </c>
    </row>
    <row r="22" spans="1:15" ht="15">
      <c r="A22" s="17" t="s">
        <v>26</v>
      </c>
      <c r="B22" s="17"/>
      <c r="C22" s="17" t="s">
        <v>152</v>
      </c>
      <c r="D22" s="17"/>
      <c r="E22" s="23"/>
      <c r="F22" s="17"/>
      <c r="G22" s="23"/>
      <c r="H22" s="17"/>
      <c r="I22" s="23"/>
      <c r="J22" s="17"/>
      <c r="K22" s="23"/>
      <c r="L22" s="17"/>
      <c r="M22" s="137"/>
      <c r="N22" s="96"/>
      <c r="O22" s="137"/>
    </row>
    <row r="23" spans="1:15" ht="15">
      <c r="A23" s="17" t="s">
        <v>27</v>
      </c>
      <c r="B23" s="17"/>
      <c r="C23" s="17" t="s">
        <v>153</v>
      </c>
      <c r="D23" s="17"/>
      <c r="E23" s="21">
        <v>6798</v>
      </c>
      <c r="F23" s="17"/>
      <c r="G23" s="23">
        <v>2000</v>
      </c>
      <c r="H23" s="17"/>
      <c r="I23" s="21">
        <v>5370</v>
      </c>
      <c r="J23" s="17"/>
      <c r="K23" s="23">
        <v>4000</v>
      </c>
      <c r="L23" s="17"/>
      <c r="M23" s="137">
        <f>K23</f>
        <v>4000</v>
      </c>
      <c r="N23" s="96"/>
      <c r="O23" s="137">
        <f>M23</f>
        <v>4000</v>
      </c>
    </row>
    <row r="24" spans="1:15" ht="15.75" thickBot="1">
      <c r="A24" s="20" t="s">
        <v>28</v>
      </c>
      <c r="B24" s="20"/>
      <c r="C24" s="17"/>
      <c r="D24" s="17"/>
      <c r="E24" s="33">
        <f>SUM(E21:E23)</f>
        <v>50465</v>
      </c>
      <c r="F24" s="17"/>
      <c r="G24" s="33">
        <f>SUM(G21:G23)</f>
        <v>27500</v>
      </c>
      <c r="H24" s="17"/>
      <c r="I24" s="33">
        <f>SUM(I21:I23)</f>
        <v>41695</v>
      </c>
      <c r="J24" s="17"/>
      <c r="K24" s="33">
        <f>SUM(K21:K23)</f>
        <v>31000</v>
      </c>
      <c r="L24" s="17"/>
      <c r="M24" s="138">
        <f>SUM(M21:M23)</f>
        <v>31000</v>
      </c>
      <c r="N24" s="96"/>
      <c r="O24" s="138">
        <f>SUM(O21:O23)</f>
        <v>31000</v>
      </c>
    </row>
    <row r="25" spans="1:15" ht="15.75" thickTop="1">
      <c r="A25" s="17"/>
      <c r="B25" s="17"/>
      <c r="C25" s="17"/>
      <c r="D25" s="17"/>
      <c r="E25" s="17"/>
      <c r="F25" s="17"/>
      <c r="G25" s="17"/>
      <c r="H25" s="17"/>
      <c r="I25" s="17"/>
      <c r="J25" s="17"/>
      <c r="K25" s="17"/>
      <c r="L25" s="17"/>
      <c r="M25" s="139"/>
      <c r="N25" s="96"/>
      <c r="O25" s="139"/>
    </row>
    <row r="26" spans="1:15" ht="15">
      <c r="A26" s="17"/>
      <c r="B26" s="17"/>
      <c r="C26" s="17"/>
      <c r="D26" s="17"/>
      <c r="E26" s="17"/>
      <c r="F26" s="17"/>
      <c r="G26" s="17"/>
      <c r="H26" s="17"/>
      <c r="I26" s="17"/>
      <c r="J26" s="17"/>
      <c r="K26" s="17"/>
      <c r="L26" s="17"/>
      <c r="M26" s="139"/>
      <c r="N26" s="96"/>
      <c r="O26" s="139"/>
    </row>
    <row r="27" spans="1:15" ht="15.75">
      <c r="A27" s="18" t="s">
        <v>154</v>
      </c>
      <c r="B27" s="17"/>
      <c r="C27" s="17"/>
      <c r="D27" s="17"/>
      <c r="E27" s="17"/>
      <c r="F27" s="17"/>
      <c r="G27" s="17"/>
      <c r="H27" s="17"/>
      <c r="I27" s="17"/>
      <c r="J27" s="17"/>
      <c r="K27" s="17"/>
      <c r="L27" s="17"/>
      <c r="M27" s="139"/>
      <c r="N27" s="96"/>
      <c r="O27" s="139"/>
    </row>
    <row r="28" spans="1:15" ht="15">
      <c r="A28" s="17" t="s">
        <v>25</v>
      </c>
      <c r="B28" s="17"/>
      <c r="C28" s="17" t="s">
        <v>155</v>
      </c>
      <c r="D28" s="17"/>
      <c r="E28" s="21"/>
      <c r="F28" s="17"/>
      <c r="G28" s="21"/>
      <c r="H28" s="17"/>
      <c r="I28" s="21"/>
      <c r="J28" s="17"/>
      <c r="K28" s="21"/>
      <c r="L28" s="17"/>
      <c r="M28" s="136"/>
      <c r="N28" s="96"/>
      <c r="O28" s="136"/>
    </row>
    <row r="29" spans="1:15" ht="15">
      <c r="A29" s="17" t="s">
        <v>26</v>
      </c>
      <c r="B29" s="17"/>
      <c r="C29" s="17" t="s">
        <v>156</v>
      </c>
      <c r="D29" s="17"/>
      <c r="E29" s="23"/>
      <c r="F29" s="17"/>
      <c r="G29" s="23"/>
      <c r="H29" s="17"/>
      <c r="I29" s="23"/>
      <c r="J29" s="17"/>
      <c r="K29" s="23"/>
      <c r="L29" s="17"/>
      <c r="M29" s="137"/>
      <c r="N29" s="96"/>
      <c r="O29" s="137"/>
    </row>
    <row r="30" spans="1:15" ht="15">
      <c r="A30" s="17" t="s">
        <v>27</v>
      </c>
      <c r="B30" s="17"/>
      <c r="C30" s="17" t="s">
        <v>157</v>
      </c>
      <c r="D30" s="17"/>
      <c r="E30" s="21">
        <v>1500</v>
      </c>
      <c r="F30" s="17"/>
      <c r="G30" s="23">
        <v>1500</v>
      </c>
      <c r="H30" s="17"/>
      <c r="I30" s="21">
        <v>0</v>
      </c>
      <c r="J30" s="17"/>
      <c r="K30" s="23">
        <v>1500</v>
      </c>
      <c r="L30" s="17"/>
      <c r="M30" s="137">
        <f>K30</f>
        <v>1500</v>
      </c>
      <c r="N30" s="96"/>
      <c r="O30" s="137">
        <f>M30</f>
        <v>1500</v>
      </c>
    </row>
    <row r="31" spans="1:15" ht="15.75" thickBot="1">
      <c r="A31" s="20" t="s">
        <v>28</v>
      </c>
      <c r="B31" s="20"/>
      <c r="C31" s="17"/>
      <c r="D31" s="17"/>
      <c r="E31" s="33">
        <f>SUM(E28:E30)</f>
        <v>1500</v>
      </c>
      <c r="F31" s="17"/>
      <c r="G31" s="33">
        <f>SUM(G28:G30)</f>
        <v>1500</v>
      </c>
      <c r="H31" s="17"/>
      <c r="I31" s="33">
        <f>SUM(I28:I30)</f>
        <v>0</v>
      </c>
      <c r="J31" s="17"/>
      <c r="K31" s="33">
        <f>SUM(K28:K30)</f>
        <v>1500</v>
      </c>
      <c r="L31" s="17"/>
      <c r="M31" s="138">
        <f>SUM(M28:M30)</f>
        <v>1500</v>
      </c>
      <c r="N31" s="96"/>
      <c r="O31" s="138">
        <f>SUM(O28:O30)</f>
        <v>1500</v>
      </c>
    </row>
    <row r="32" spans="1:15" ht="15.75" thickTop="1">
      <c r="A32" s="17"/>
      <c r="B32" s="17"/>
      <c r="C32" s="17"/>
      <c r="D32" s="17"/>
      <c r="E32" s="17"/>
      <c r="F32" s="17"/>
      <c r="G32" s="17"/>
      <c r="H32" s="17"/>
      <c r="I32" s="17"/>
      <c r="J32" s="17"/>
      <c r="K32" s="17"/>
      <c r="L32" s="17"/>
      <c r="M32" s="139"/>
      <c r="N32" s="96"/>
      <c r="O32" s="139"/>
    </row>
    <row r="33" spans="1:15" ht="15.75">
      <c r="A33" s="18" t="s">
        <v>158</v>
      </c>
      <c r="B33" s="17"/>
      <c r="C33" s="17"/>
      <c r="D33" s="17"/>
      <c r="E33" s="17"/>
      <c r="F33" s="17"/>
      <c r="G33" s="17"/>
      <c r="H33" s="17"/>
      <c r="I33" s="17"/>
      <c r="J33" s="17"/>
      <c r="K33" s="17"/>
      <c r="L33" s="17"/>
      <c r="M33" s="139"/>
      <c r="N33" s="96"/>
      <c r="O33" s="139"/>
    </row>
    <row r="34" spans="1:15" ht="15">
      <c r="A34" s="17" t="s">
        <v>25</v>
      </c>
      <c r="B34" s="17"/>
      <c r="C34" s="17" t="s">
        <v>159</v>
      </c>
      <c r="D34" s="17"/>
      <c r="E34" s="21"/>
      <c r="F34" s="17"/>
      <c r="G34" s="21"/>
      <c r="H34" s="17"/>
      <c r="I34" s="21"/>
      <c r="J34" s="17"/>
      <c r="K34" s="21"/>
      <c r="L34" s="17"/>
      <c r="M34" s="136"/>
      <c r="N34" s="96"/>
      <c r="O34" s="136"/>
    </row>
    <row r="35" spans="1:15" ht="15">
      <c r="A35" s="17" t="s">
        <v>26</v>
      </c>
      <c r="B35" s="17"/>
      <c r="C35" s="17" t="s">
        <v>160</v>
      </c>
      <c r="D35" s="17"/>
      <c r="E35" s="23"/>
      <c r="F35" s="17"/>
      <c r="G35" s="23"/>
      <c r="H35" s="17"/>
      <c r="I35" s="23"/>
      <c r="J35" s="17"/>
      <c r="K35" s="23"/>
      <c r="L35" s="17"/>
      <c r="M35" s="137"/>
      <c r="N35" s="96"/>
      <c r="O35" s="137"/>
    </row>
    <row r="36" spans="1:15" ht="15">
      <c r="A36" s="17" t="s">
        <v>27</v>
      </c>
      <c r="B36" s="17"/>
      <c r="C36" s="17" t="s">
        <v>161</v>
      </c>
      <c r="D36" s="17"/>
      <c r="E36" s="21">
        <v>158</v>
      </c>
      <c r="F36" s="17"/>
      <c r="G36" s="23">
        <v>500</v>
      </c>
      <c r="H36" s="17"/>
      <c r="I36" s="21">
        <v>158</v>
      </c>
      <c r="J36" s="17"/>
      <c r="K36" s="23">
        <v>300</v>
      </c>
      <c r="L36" s="17"/>
      <c r="M36" s="137">
        <f>K36</f>
        <v>300</v>
      </c>
      <c r="N36" s="96"/>
      <c r="O36" s="137">
        <f>M36</f>
        <v>300</v>
      </c>
    </row>
    <row r="37" spans="1:15" ht="15.75" thickBot="1">
      <c r="A37" s="20" t="s">
        <v>28</v>
      </c>
      <c r="B37" s="20"/>
      <c r="C37" s="17"/>
      <c r="D37" s="17"/>
      <c r="E37" s="33">
        <f>SUM(E34:E36)</f>
        <v>158</v>
      </c>
      <c r="F37" s="17"/>
      <c r="G37" s="33">
        <f>SUM(G34:G36)</f>
        <v>500</v>
      </c>
      <c r="H37" s="17"/>
      <c r="I37" s="33">
        <f>SUM(I34:I36)</f>
        <v>158</v>
      </c>
      <c r="J37" s="17"/>
      <c r="K37" s="33">
        <f>SUM(K34:K36)</f>
        <v>300</v>
      </c>
      <c r="L37" s="17"/>
      <c r="M37" s="138">
        <f>SUM(M34:M36)</f>
        <v>300</v>
      </c>
      <c r="N37" s="96"/>
      <c r="O37" s="138">
        <f>SUM(O34:O36)</f>
        <v>300</v>
      </c>
    </row>
    <row r="38" spans="1:15" ht="15.75" thickTop="1">
      <c r="A38" s="20"/>
      <c r="B38" s="20"/>
      <c r="C38" s="17"/>
      <c r="D38" s="17"/>
      <c r="E38" s="19"/>
      <c r="F38" s="19"/>
      <c r="G38" s="19"/>
      <c r="H38" s="19"/>
      <c r="I38" s="19"/>
      <c r="J38" s="19"/>
      <c r="K38" s="19"/>
      <c r="L38" s="19"/>
      <c r="M38" s="142"/>
      <c r="N38" s="98"/>
      <c r="O38" s="142"/>
    </row>
    <row r="39" spans="1:15" ht="15">
      <c r="A39" s="17"/>
      <c r="B39" s="17"/>
      <c r="C39" s="17"/>
      <c r="D39" s="17"/>
      <c r="E39" s="19"/>
      <c r="F39" s="19"/>
      <c r="G39" s="19"/>
      <c r="H39" s="19"/>
      <c r="I39" s="19"/>
      <c r="J39" s="19"/>
      <c r="K39" s="19"/>
      <c r="L39" s="19"/>
      <c r="M39" s="142"/>
      <c r="N39" s="98"/>
      <c r="O39" s="142"/>
    </row>
    <row r="40" spans="1:15" ht="15">
      <c r="A40" s="170" t="s">
        <v>506</v>
      </c>
      <c r="B40" s="170"/>
      <c r="C40" s="17"/>
      <c r="D40" s="17"/>
      <c r="E40" s="19"/>
      <c r="F40" s="19"/>
      <c r="G40" s="19"/>
      <c r="H40" s="19"/>
      <c r="I40" s="19"/>
      <c r="J40" s="19"/>
      <c r="K40" s="19"/>
      <c r="L40" s="19"/>
      <c r="M40" s="142"/>
      <c r="N40" s="98"/>
      <c r="O40" s="142"/>
    </row>
    <row r="41" spans="1:15" ht="15.75" thickBot="1">
      <c r="A41" s="170"/>
      <c r="B41" s="170"/>
      <c r="C41" s="17"/>
      <c r="D41" s="17"/>
      <c r="E41" s="141">
        <f>E17+E24+E31+E37</f>
        <v>52123</v>
      </c>
      <c r="F41" s="19"/>
      <c r="G41" s="141">
        <f>G17+G24+G31+G37</f>
        <v>29500</v>
      </c>
      <c r="H41" s="19"/>
      <c r="I41" s="26">
        <f>SUM(I24,I31,I37,)</f>
        <v>41853</v>
      </c>
      <c r="J41" s="19"/>
      <c r="K41" s="141">
        <f>K17+K24+K31+K37</f>
        <v>35800</v>
      </c>
      <c r="L41" s="19"/>
      <c r="M41" s="141">
        <f>M17+M24+M31+M37</f>
        <v>35800</v>
      </c>
      <c r="N41" s="98"/>
      <c r="O41" s="141">
        <f>O17+O24+O31+O37</f>
        <v>35800</v>
      </c>
    </row>
    <row r="42" spans="1:15" ht="15.75" thickTop="1">
      <c r="A42" s="17"/>
      <c r="B42" s="17"/>
      <c r="C42" s="17"/>
      <c r="D42" s="17"/>
      <c r="E42" s="19"/>
      <c r="F42" s="19"/>
      <c r="G42" s="19"/>
      <c r="H42" s="19"/>
      <c r="I42" s="19"/>
      <c r="J42" s="19"/>
      <c r="K42" s="19"/>
      <c r="L42" s="19"/>
      <c r="M42" s="19"/>
      <c r="N42" s="19"/>
      <c r="O42" s="19"/>
    </row>
    <row r="43" spans="1:15" ht="15.75">
      <c r="A43" s="18"/>
      <c r="B43" s="17"/>
      <c r="C43" s="17"/>
      <c r="D43" s="17"/>
      <c r="E43" s="17"/>
      <c r="F43" s="17"/>
      <c r="G43" s="17"/>
      <c r="H43" s="17"/>
      <c r="I43" s="17"/>
      <c r="J43" s="17"/>
      <c r="K43" s="17"/>
      <c r="L43" s="17"/>
      <c r="M43" s="17"/>
      <c r="N43" s="17"/>
      <c r="O43" s="17"/>
    </row>
    <row r="44" spans="1:15" ht="15">
      <c r="A44" s="17"/>
      <c r="B44" s="17"/>
      <c r="C44" s="17"/>
      <c r="D44" s="17"/>
      <c r="E44" s="17"/>
      <c r="F44" s="17"/>
      <c r="G44" s="17"/>
      <c r="H44" s="17"/>
      <c r="I44" s="17"/>
      <c r="J44" s="17"/>
      <c r="K44" s="17"/>
      <c r="L44" s="17"/>
      <c r="M44" s="17"/>
      <c r="N44" s="17"/>
      <c r="O44" s="17"/>
    </row>
    <row r="45" spans="1:15" ht="15">
      <c r="A45" s="17"/>
      <c r="B45" s="17"/>
      <c r="C45" s="17"/>
      <c r="D45" s="17"/>
      <c r="E45" s="17"/>
      <c r="F45" s="17"/>
      <c r="G45" s="17"/>
      <c r="H45" s="17"/>
      <c r="I45" s="17"/>
      <c r="J45" s="17"/>
      <c r="K45" s="17"/>
      <c r="L45" s="17"/>
      <c r="M45" s="17"/>
      <c r="N45" s="17"/>
      <c r="O45" s="17"/>
    </row>
    <row r="46" spans="1:15" ht="15">
      <c r="A46" s="17"/>
      <c r="B46" s="17"/>
      <c r="C46" s="17"/>
      <c r="D46" s="17"/>
      <c r="E46" s="17"/>
      <c r="F46" s="17"/>
      <c r="G46" s="17"/>
      <c r="H46" s="17"/>
      <c r="I46" s="17"/>
      <c r="J46" s="17"/>
      <c r="K46" s="17"/>
      <c r="L46" s="17"/>
      <c r="M46" s="17"/>
      <c r="N46" s="17"/>
      <c r="O46" s="17"/>
    </row>
    <row r="47" spans="1:15" ht="15">
      <c r="A47" s="17"/>
      <c r="B47" s="17"/>
      <c r="C47" s="17"/>
      <c r="D47" s="17"/>
      <c r="E47" s="17"/>
      <c r="F47" s="17"/>
      <c r="G47" s="17"/>
      <c r="H47" s="17"/>
      <c r="I47" s="17"/>
      <c r="J47" s="17"/>
      <c r="K47" s="17"/>
      <c r="L47" s="17"/>
      <c r="M47" s="17"/>
      <c r="N47" s="17"/>
      <c r="O47" s="17"/>
    </row>
    <row r="48" spans="1:15" ht="15">
      <c r="A48" s="17"/>
      <c r="B48" s="17"/>
      <c r="C48" s="17"/>
      <c r="D48" s="17"/>
      <c r="E48" s="17"/>
      <c r="F48" s="17"/>
      <c r="G48" s="17"/>
      <c r="H48" s="17"/>
      <c r="I48" s="17"/>
      <c r="J48" s="17"/>
      <c r="K48" s="17"/>
      <c r="L48" s="17"/>
      <c r="M48" s="17"/>
      <c r="N48" s="17"/>
      <c r="O48" s="17"/>
    </row>
    <row r="49" spans="1:15" ht="15">
      <c r="A49" s="17"/>
      <c r="B49" s="17"/>
      <c r="C49" s="17"/>
      <c r="D49" s="17"/>
      <c r="E49" s="17"/>
      <c r="F49" s="17"/>
      <c r="G49" s="17"/>
      <c r="H49" s="17"/>
      <c r="I49" s="17"/>
      <c r="J49" s="17"/>
      <c r="K49" s="17"/>
      <c r="L49" s="17"/>
      <c r="M49" s="17"/>
      <c r="N49" s="17"/>
      <c r="O49" s="17"/>
    </row>
    <row r="50" spans="1:15" ht="15">
      <c r="A50" s="17"/>
      <c r="B50" s="17"/>
      <c r="C50" s="17"/>
      <c r="D50" s="17"/>
      <c r="E50" s="17"/>
      <c r="F50" s="17"/>
      <c r="G50" s="17"/>
      <c r="H50" s="17"/>
      <c r="I50" s="17"/>
      <c r="J50" s="17"/>
      <c r="K50" s="17"/>
      <c r="L50" s="17"/>
      <c r="M50" s="17"/>
      <c r="N50" s="17"/>
      <c r="O50" s="17"/>
    </row>
    <row r="51" spans="1:15" ht="15">
      <c r="A51" s="17"/>
      <c r="B51" s="17"/>
      <c r="C51" s="17"/>
      <c r="D51" s="17"/>
      <c r="E51" s="17"/>
      <c r="F51" s="17"/>
      <c r="G51" s="17"/>
      <c r="H51" s="17"/>
      <c r="I51" s="17"/>
      <c r="J51" s="17"/>
      <c r="K51" s="17"/>
      <c r="L51" s="17"/>
      <c r="M51" s="17"/>
      <c r="N51" s="17"/>
      <c r="O51" s="17"/>
    </row>
    <row r="52" spans="1:15" ht="15">
      <c r="A52" s="17"/>
      <c r="B52" s="17"/>
      <c r="C52" s="17"/>
      <c r="D52" s="17"/>
      <c r="E52" s="17"/>
      <c r="F52" s="17"/>
      <c r="G52" s="17"/>
      <c r="H52" s="17"/>
      <c r="I52" s="17"/>
      <c r="J52" s="17"/>
      <c r="K52" s="17"/>
      <c r="L52" s="17"/>
      <c r="M52" s="17"/>
      <c r="N52" s="17"/>
      <c r="O52" s="17"/>
    </row>
    <row r="53" spans="1:15" ht="15">
      <c r="A53" s="17"/>
      <c r="B53" s="17"/>
      <c r="C53" s="17"/>
      <c r="D53" s="17"/>
      <c r="E53" s="17"/>
      <c r="F53" s="17"/>
      <c r="G53" s="17"/>
      <c r="H53" s="17"/>
      <c r="I53" s="17"/>
      <c r="J53" s="17"/>
      <c r="K53" s="17"/>
      <c r="L53" s="17"/>
      <c r="M53" s="17"/>
      <c r="N53" s="17"/>
      <c r="O53" s="17"/>
    </row>
    <row r="54" spans="1:15" ht="15">
      <c r="A54" s="17"/>
      <c r="B54" s="17"/>
      <c r="C54" s="17"/>
      <c r="D54" s="17"/>
      <c r="E54" s="17"/>
      <c r="F54" s="17"/>
      <c r="G54" s="17"/>
      <c r="H54" s="17"/>
      <c r="I54" s="17"/>
      <c r="J54" s="17"/>
      <c r="K54" s="17"/>
      <c r="L54" s="17"/>
      <c r="M54" s="17"/>
      <c r="N54" s="17"/>
      <c r="O54" s="17"/>
    </row>
    <row r="55" spans="1:15" ht="15">
      <c r="A55" s="17"/>
      <c r="B55" s="17"/>
      <c r="C55" s="17"/>
      <c r="D55" s="17"/>
      <c r="E55" s="17"/>
      <c r="F55" s="17"/>
      <c r="G55" s="17"/>
      <c r="H55" s="17"/>
      <c r="I55" s="17"/>
      <c r="J55" s="17"/>
      <c r="K55" s="17"/>
      <c r="L55" s="17"/>
      <c r="M55" s="17"/>
      <c r="N55" s="17"/>
      <c r="O55" s="17"/>
    </row>
    <row r="56" spans="1:15" ht="15">
      <c r="A56" s="17"/>
      <c r="B56" s="17"/>
      <c r="C56" s="17"/>
      <c r="D56" s="17"/>
      <c r="E56" s="17"/>
      <c r="F56" s="17"/>
      <c r="G56" s="17"/>
      <c r="H56" s="17"/>
      <c r="I56" s="17"/>
      <c r="J56" s="17"/>
      <c r="K56" s="17"/>
      <c r="L56" s="17"/>
      <c r="M56" s="17"/>
      <c r="N56" s="17"/>
      <c r="O56" s="17"/>
    </row>
    <row r="60" spans="8:10" ht="15.75">
      <c r="H60" s="18" t="s">
        <v>542</v>
      </c>
      <c r="I60" s="18"/>
      <c r="J60" s="18"/>
    </row>
  </sheetData>
  <sheetProtection/>
  <mergeCells count="3">
    <mergeCell ref="A1:O1"/>
    <mergeCell ref="A10:O10"/>
    <mergeCell ref="A40:B41"/>
  </mergeCells>
  <printOptions/>
  <pageMargins left="0.5" right="0.5" top="0.5" bottom="0.5" header="0.5" footer="0.5"/>
  <pageSetup fitToHeight="1" fitToWidth="1" horizontalDpi="600" verticalDpi="600" orientation="portrait" scale="77" r:id="rId1"/>
  <headerFooter alignWithMargins="0">
    <oddHeader>&amp;R&amp;D</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P97"/>
  <sheetViews>
    <sheetView zoomScale="90" zoomScaleNormal="90" zoomScalePageLayoutView="0" workbookViewId="0" topLeftCell="A3">
      <selection activeCell="Q19" sqref="Q19"/>
    </sheetView>
  </sheetViews>
  <sheetFormatPr defaultColWidth="9.140625" defaultRowHeight="12.75"/>
  <cols>
    <col min="9" max="10" width="0" style="0" hidden="1" customWidth="1"/>
    <col min="13" max="13" width="8.8515625" style="7" customWidth="1"/>
    <col min="15" max="15" width="11.28125" style="7" customWidth="1"/>
    <col min="26" max="26" width="11.28125" style="0" customWidth="1"/>
  </cols>
  <sheetData>
    <row r="1" spans="1:15" ht="15.75">
      <c r="A1" s="168" t="s">
        <v>21</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
      <c r="A3" s="17"/>
      <c r="B3" s="17"/>
      <c r="C3" s="17"/>
      <c r="D3" s="17"/>
      <c r="E3" s="17"/>
      <c r="F3" s="17"/>
      <c r="G3" s="17"/>
      <c r="H3" s="17"/>
      <c r="I3" s="17"/>
      <c r="J3" s="17"/>
      <c r="K3" s="17"/>
      <c r="L3" s="17"/>
      <c r="M3" s="17"/>
      <c r="N3" s="17"/>
      <c r="O3" s="17"/>
    </row>
    <row r="4" spans="1:15" ht="15">
      <c r="A4" s="17"/>
      <c r="B4" s="17"/>
      <c r="C4" s="17"/>
      <c r="D4" s="17"/>
      <c r="E4" s="17"/>
      <c r="F4" s="17"/>
      <c r="G4" s="17"/>
      <c r="H4" s="17"/>
      <c r="I4" s="17"/>
      <c r="J4" s="17"/>
      <c r="K4" s="17"/>
      <c r="L4" s="17"/>
      <c r="M4" s="17"/>
      <c r="N4" s="17"/>
      <c r="O4" s="17"/>
    </row>
    <row r="5" spans="1:16" ht="15">
      <c r="A5" s="17"/>
      <c r="B5" s="17"/>
      <c r="C5" s="17"/>
      <c r="D5" s="17"/>
      <c r="E5" s="17"/>
      <c r="F5" s="17"/>
      <c r="G5" s="17" t="s">
        <v>35</v>
      </c>
      <c r="H5" s="17"/>
      <c r="I5" s="17"/>
      <c r="J5" s="17"/>
      <c r="K5" s="17" t="s">
        <v>39</v>
      </c>
      <c r="L5" s="17"/>
      <c r="M5" s="17"/>
      <c r="N5" s="17"/>
      <c r="O5" s="17"/>
      <c r="P5" s="7"/>
    </row>
    <row r="6" spans="1:16" ht="15">
      <c r="A6" s="17"/>
      <c r="B6" s="17"/>
      <c r="C6" s="17"/>
      <c r="D6" s="17"/>
      <c r="E6" s="17" t="s">
        <v>34</v>
      </c>
      <c r="F6" s="17"/>
      <c r="G6" s="17" t="s">
        <v>36</v>
      </c>
      <c r="H6" s="17"/>
      <c r="I6" s="17"/>
      <c r="J6" s="17"/>
      <c r="K6" s="17" t="s">
        <v>40</v>
      </c>
      <c r="L6" s="17"/>
      <c r="M6" s="17" t="s">
        <v>42</v>
      </c>
      <c r="N6" s="17"/>
      <c r="O6" s="17"/>
      <c r="P6" s="7"/>
    </row>
    <row r="7" spans="1:16" ht="15">
      <c r="A7" s="17"/>
      <c r="B7" s="17"/>
      <c r="C7" s="17"/>
      <c r="D7" s="17"/>
      <c r="E7" s="17" t="s">
        <v>33</v>
      </c>
      <c r="F7" s="17"/>
      <c r="G7" s="17" t="s">
        <v>37</v>
      </c>
      <c r="H7" s="17"/>
      <c r="I7" s="17" t="s">
        <v>35</v>
      </c>
      <c r="J7" s="17"/>
      <c r="K7" s="17" t="s">
        <v>41</v>
      </c>
      <c r="L7" s="17"/>
      <c r="M7" s="17" t="s">
        <v>43</v>
      </c>
      <c r="N7" s="17"/>
      <c r="O7" s="17"/>
      <c r="P7" s="7"/>
    </row>
    <row r="8" spans="1:16" ht="15">
      <c r="A8" s="17"/>
      <c r="B8" s="17"/>
      <c r="C8" s="17"/>
      <c r="D8" s="17"/>
      <c r="E8" s="17" t="s">
        <v>32</v>
      </c>
      <c r="F8" s="17"/>
      <c r="G8" s="17" t="s">
        <v>38</v>
      </c>
      <c r="H8" s="17"/>
      <c r="I8" s="17" t="s">
        <v>585</v>
      </c>
      <c r="J8" s="17"/>
      <c r="K8" s="17" t="s">
        <v>39</v>
      </c>
      <c r="L8" s="17"/>
      <c r="M8" s="17" t="s">
        <v>35</v>
      </c>
      <c r="N8" s="17"/>
      <c r="O8" s="17" t="s">
        <v>44</v>
      </c>
      <c r="P8" s="7"/>
    </row>
    <row r="9" spans="1:16" ht="15">
      <c r="A9" s="17" t="s">
        <v>23</v>
      </c>
      <c r="B9" s="17"/>
      <c r="C9" s="17" t="s">
        <v>0</v>
      </c>
      <c r="D9" s="17"/>
      <c r="E9" s="17">
        <v>2022</v>
      </c>
      <c r="F9" s="17"/>
      <c r="G9" s="17">
        <v>2023</v>
      </c>
      <c r="H9" s="17"/>
      <c r="I9" s="17">
        <v>2022</v>
      </c>
      <c r="J9" s="17"/>
      <c r="K9" s="17">
        <v>2024</v>
      </c>
      <c r="L9" s="17"/>
      <c r="M9" s="17">
        <v>2024</v>
      </c>
      <c r="N9" s="17"/>
      <c r="O9" s="17">
        <v>2024</v>
      </c>
      <c r="P9" s="134"/>
    </row>
    <row r="10" spans="1:16" ht="15">
      <c r="A10" s="17"/>
      <c r="B10" s="17"/>
      <c r="C10" s="17"/>
      <c r="D10" s="17"/>
      <c r="E10" s="17"/>
      <c r="F10" s="17"/>
      <c r="G10" s="17"/>
      <c r="H10" s="17"/>
      <c r="I10" s="17"/>
      <c r="J10" s="17"/>
      <c r="K10" s="17"/>
      <c r="L10" s="17"/>
      <c r="M10" s="17"/>
      <c r="N10" s="17"/>
      <c r="O10" s="17"/>
      <c r="P10" s="7"/>
    </row>
    <row r="11" spans="1:15" ht="15.75">
      <c r="A11" s="168" t="s">
        <v>162</v>
      </c>
      <c r="B11" s="168"/>
      <c r="C11" s="168"/>
      <c r="D11" s="168"/>
      <c r="E11" s="168"/>
      <c r="F11" s="168"/>
      <c r="G11" s="168"/>
      <c r="H11" s="168"/>
      <c r="I11" s="168"/>
      <c r="J11" s="168"/>
      <c r="K11" s="168"/>
      <c r="L11" s="168"/>
      <c r="M11" s="168"/>
      <c r="N11" s="168"/>
      <c r="O11" s="168"/>
    </row>
    <row r="12" spans="1:15" ht="15">
      <c r="A12" s="17"/>
      <c r="B12" s="17"/>
      <c r="C12" s="17"/>
      <c r="D12" s="17"/>
      <c r="E12" s="17"/>
      <c r="F12" s="17"/>
      <c r="G12" s="17"/>
      <c r="H12" s="17"/>
      <c r="I12" s="17"/>
      <c r="J12" s="17"/>
      <c r="K12" s="17"/>
      <c r="L12" s="17"/>
      <c r="M12" s="17"/>
      <c r="N12" s="17"/>
      <c r="O12" s="17"/>
    </row>
    <row r="13" spans="1:15" ht="15">
      <c r="A13" s="17"/>
      <c r="B13" s="17"/>
      <c r="C13" s="17"/>
      <c r="D13" s="17"/>
      <c r="E13" s="17"/>
      <c r="F13" s="17"/>
      <c r="G13" s="17"/>
      <c r="H13" s="17"/>
      <c r="I13" s="17"/>
      <c r="J13" s="17"/>
      <c r="K13" s="17"/>
      <c r="L13" s="17"/>
      <c r="M13" s="17"/>
      <c r="N13" s="17"/>
      <c r="O13" s="17"/>
    </row>
    <row r="14" spans="1:15" ht="15.75">
      <c r="A14" s="18" t="s">
        <v>163</v>
      </c>
      <c r="B14" s="17"/>
      <c r="C14" s="17"/>
      <c r="D14" s="17"/>
      <c r="E14" s="17"/>
      <c r="F14" s="17"/>
      <c r="G14" s="17"/>
      <c r="H14" s="17"/>
      <c r="I14" s="17"/>
      <c r="J14" s="17"/>
      <c r="K14" s="17"/>
      <c r="L14" s="17"/>
      <c r="M14" s="17"/>
      <c r="N14" s="17"/>
      <c r="O14" s="17"/>
    </row>
    <row r="15" spans="1:15" ht="15">
      <c r="A15" s="17" t="s">
        <v>25</v>
      </c>
      <c r="B15" s="17"/>
      <c r="C15" s="17" t="s">
        <v>164</v>
      </c>
      <c r="D15" s="17"/>
      <c r="E15" s="21">
        <v>6100</v>
      </c>
      <c r="F15" s="17"/>
      <c r="G15" s="21">
        <v>6100</v>
      </c>
      <c r="H15" s="17"/>
      <c r="I15" s="21">
        <v>4575</v>
      </c>
      <c r="J15" s="17"/>
      <c r="K15" s="70">
        <f>(G15*0.0246)+G15</f>
        <v>6250.06</v>
      </c>
      <c r="L15" s="112">
        <f>1-(G15/K15)</f>
        <v>0.024009369510052725</v>
      </c>
      <c r="M15" s="144">
        <f>K15</f>
        <v>6250.06</v>
      </c>
      <c r="N15" s="96"/>
      <c r="O15" s="144">
        <f>M15</f>
        <v>6250.06</v>
      </c>
    </row>
    <row r="16" spans="1:15" ht="15">
      <c r="A16" s="17" t="s">
        <v>26</v>
      </c>
      <c r="B16" s="17"/>
      <c r="C16" s="17" t="s">
        <v>165</v>
      </c>
      <c r="D16" s="17"/>
      <c r="E16" s="23"/>
      <c r="F16" s="17"/>
      <c r="G16" s="23"/>
      <c r="H16" s="17"/>
      <c r="I16" s="23"/>
      <c r="J16" s="17"/>
      <c r="K16" s="23"/>
      <c r="L16" s="17"/>
      <c r="M16" s="137"/>
      <c r="N16" s="96"/>
      <c r="O16" s="137"/>
    </row>
    <row r="17" spans="1:15" ht="15">
      <c r="A17" s="17" t="s">
        <v>27</v>
      </c>
      <c r="B17" s="17"/>
      <c r="C17" s="17" t="s">
        <v>166</v>
      </c>
      <c r="D17" s="17"/>
      <c r="E17" s="21">
        <v>4664</v>
      </c>
      <c r="F17" s="17"/>
      <c r="G17" s="23">
        <v>5000</v>
      </c>
      <c r="H17" s="17"/>
      <c r="I17" s="21">
        <v>973</v>
      </c>
      <c r="J17" s="17"/>
      <c r="K17" s="23">
        <v>5500</v>
      </c>
      <c r="L17" s="17"/>
      <c r="M17" s="144">
        <f>K17</f>
        <v>5500</v>
      </c>
      <c r="N17" s="96"/>
      <c r="O17" s="144">
        <v>5500</v>
      </c>
    </row>
    <row r="18" spans="1:15" ht="15.75" thickBot="1">
      <c r="A18" s="20" t="s">
        <v>28</v>
      </c>
      <c r="B18" s="20"/>
      <c r="C18" s="17"/>
      <c r="D18" s="17"/>
      <c r="E18" s="33">
        <f>SUM(E15:E17)</f>
        <v>10764</v>
      </c>
      <c r="F18" s="17"/>
      <c r="G18" s="33">
        <f>SUM(G15:G17)</f>
        <v>11100</v>
      </c>
      <c r="H18" s="17"/>
      <c r="I18" s="33">
        <f>SUM(I15:I17)</f>
        <v>5548</v>
      </c>
      <c r="J18" s="17"/>
      <c r="K18" s="33">
        <f>SUM(K15:K17)</f>
        <v>11750.060000000001</v>
      </c>
      <c r="L18" s="17"/>
      <c r="M18" s="138">
        <f>SUM(M15:M17)</f>
        <v>11750.060000000001</v>
      </c>
      <c r="N18" s="96"/>
      <c r="O18" s="154">
        <f>SUM(O15:O17)</f>
        <v>11750.060000000001</v>
      </c>
    </row>
    <row r="19" spans="1:15" ht="15.75" thickTop="1">
      <c r="A19" s="17"/>
      <c r="B19" s="17"/>
      <c r="C19" s="17"/>
      <c r="D19" s="17"/>
      <c r="E19" s="17"/>
      <c r="F19" s="17"/>
      <c r="G19" s="17"/>
      <c r="H19" s="17"/>
      <c r="I19" s="17"/>
      <c r="J19" s="17"/>
      <c r="K19" s="17"/>
      <c r="L19" s="17"/>
      <c r="M19" s="139"/>
      <c r="N19" s="96"/>
      <c r="O19" s="139"/>
    </row>
    <row r="20" spans="1:15" ht="15">
      <c r="A20" s="17"/>
      <c r="B20" s="17"/>
      <c r="C20" s="17"/>
      <c r="D20" s="17"/>
      <c r="E20" s="17"/>
      <c r="F20" s="17"/>
      <c r="G20" s="17"/>
      <c r="H20" s="17"/>
      <c r="I20" s="17"/>
      <c r="J20" s="17"/>
      <c r="K20" s="17"/>
      <c r="L20" s="17"/>
      <c r="M20" s="139"/>
      <c r="N20" s="96"/>
      <c r="O20" s="139"/>
    </row>
    <row r="21" spans="1:15" ht="15.75">
      <c r="A21" s="24" t="s">
        <v>581</v>
      </c>
      <c r="B21" s="19"/>
      <c r="C21" s="19"/>
      <c r="D21" s="19"/>
      <c r="E21" s="19"/>
      <c r="F21" s="19"/>
      <c r="G21" s="19"/>
      <c r="H21" s="19"/>
      <c r="I21" s="19"/>
      <c r="J21" s="19"/>
      <c r="K21" s="19"/>
      <c r="L21" s="19"/>
      <c r="M21" s="142"/>
      <c r="N21" s="98"/>
      <c r="O21" s="142"/>
    </row>
    <row r="22" spans="1:15" ht="15">
      <c r="A22" s="172" t="s">
        <v>508</v>
      </c>
      <c r="B22" s="172"/>
      <c r="C22" s="22" t="s">
        <v>509</v>
      </c>
      <c r="D22" s="17"/>
      <c r="E22" s="21"/>
      <c r="F22" s="19"/>
      <c r="G22" s="21"/>
      <c r="H22" s="19"/>
      <c r="I22" s="21"/>
      <c r="J22" s="19"/>
      <c r="K22" s="21"/>
      <c r="L22" s="19"/>
      <c r="M22" s="136"/>
      <c r="N22" s="98"/>
      <c r="O22" s="136"/>
    </row>
    <row r="23" spans="1:15" ht="15">
      <c r="A23" s="172" t="s">
        <v>26</v>
      </c>
      <c r="B23" s="172"/>
      <c r="C23" s="22" t="s">
        <v>510</v>
      </c>
      <c r="D23" s="19"/>
      <c r="E23" s="23"/>
      <c r="F23" s="19"/>
      <c r="G23" s="23"/>
      <c r="H23" s="19"/>
      <c r="I23" s="23"/>
      <c r="J23" s="19"/>
      <c r="K23" s="23"/>
      <c r="L23" s="19"/>
      <c r="M23" s="137"/>
      <c r="N23" s="98"/>
      <c r="O23" s="137"/>
    </row>
    <row r="24" spans="1:15" ht="15">
      <c r="A24" s="19" t="s">
        <v>27</v>
      </c>
      <c r="B24" s="19"/>
      <c r="C24" s="27" t="s">
        <v>602</v>
      </c>
      <c r="D24" s="19"/>
      <c r="E24" s="23">
        <v>1920</v>
      </c>
      <c r="F24" s="19"/>
      <c r="G24" s="23">
        <v>1500</v>
      </c>
      <c r="H24" s="19"/>
      <c r="I24" s="23">
        <v>1000</v>
      </c>
      <c r="J24" s="19"/>
      <c r="K24" s="23">
        <v>1500</v>
      </c>
      <c r="L24" s="19"/>
      <c r="M24" s="144">
        <f>K24</f>
        <v>1500</v>
      </c>
      <c r="N24" s="98"/>
      <c r="O24" s="144">
        <f>M24</f>
        <v>1500</v>
      </c>
    </row>
    <row r="25" spans="1:15" ht="15.75" thickBot="1">
      <c r="A25" s="171" t="s">
        <v>28</v>
      </c>
      <c r="B25" s="171"/>
      <c r="C25" s="19"/>
      <c r="D25" s="19"/>
      <c r="E25" s="33">
        <f>SUM(E22:E24)</f>
        <v>1920</v>
      </c>
      <c r="F25" s="19"/>
      <c r="G25" s="33">
        <f>SUM(G22:G24)</f>
        <v>1500</v>
      </c>
      <c r="H25" s="19"/>
      <c r="I25" s="33">
        <f>SUM(I22:I24)</f>
        <v>1000</v>
      </c>
      <c r="J25" s="19"/>
      <c r="K25" s="33">
        <f>SUM(K22:K24)</f>
        <v>1500</v>
      </c>
      <c r="L25" s="19"/>
      <c r="M25" s="138">
        <f>SUM(M22:M24)</f>
        <v>1500</v>
      </c>
      <c r="N25" s="98"/>
      <c r="O25" s="138">
        <f>SUM(O22:O24)</f>
        <v>1500</v>
      </c>
    </row>
    <row r="26" spans="1:15" ht="15.75" thickTop="1">
      <c r="A26" s="25"/>
      <c r="B26" s="25"/>
      <c r="C26" s="19"/>
      <c r="D26" s="19"/>
      <c r="E26" s="19"/>
      <c r="F26" s="19"/>
      <c r="G26" s="19"/>
      <c r="H26" s="19"/>
      <c r="I26" s="19"/>
      <c r="J26" s="19"/>
      <c r="K26" s="19"/>
      <c r="L26" s="19"/>
      <c r="M26" s="142"/>
      <c r="N26" s="98"/>
      <c r="O26" s="142"/>
    </row>
    <row r="27" spans="1:15" ht="15">
      <c r="A27" s="25"/>
      <c r="B27" s="25"/>
      <c r="C27" s="19"/>
      <c r="D27" s="19"/>
      <c r="E27" s="19"/>
      <c r="F27" s="19"/>
      <c r="G27" s="19"/>
      <c r="H27" s="19"/>
      <c r="I27" s="19"/>
      <c r="J27" s="19"/>
      <c r="K27" s="19"/>
      <c r="L27" s="19"/>
      <c r="M27" s="142"/>
      <c r="N27" s="98"/>
      <c r="O27" s="142"/>
    </row>
    <row r="28" spans="1:15" ht="15.75">
      <c r="A28" s="18" t="s">
        <v>167</v>
      </c>
      <c r="B28" s="17"/>
      <c r="C28" s="17"/>
      <c r="D28" s="17"/>
      <c r="E28" s="17"/>
      <c r="F28" s="17"/>
      <c r="G28" s="17"/>
      <c r="H28" s="17"/>
      <c r="I28" s="17"/>
      <c r="J28" s="17"/>
      <c r="K28" s="17"/>
      <c r="L28" s="17"/>
      <c r="M28" s="139"/>
      <c r="N28" s="96"/>
      <c r="O28" s="139"/>
    </row>
    <row r="29" spans="1:15" ht="15">
      <c r="A29" s="17" t="s">
        <v>25</v>
      </c>
      <c r="B29" s="17"/>
      <c r="C29" s="17" t="s">
        <v>168</v>
      </c>
      <c r="D29" s="17"/>
      <c r="E29" s="21"/>
      <c r="F29" s="17"/>
      <c r="G29" s="21"/>
      <c r="H29" s="17"/>
      <c r="I29" s="21"/>
      <c r="J29" s="17"/>
      <c r="K29" s="21"/>
      <c r="L29" s="17"/>
      <c r="M29" s="136"/>
      <c r="N29" s="96"/>
      <c r="O29" s="136"/>
    </row>
    <row r="30" spans="1:15" ht="15">
      <c r="A30" s="17" t="s">
        <v>26</v>
      </c>
      <c r="B30" s="17"/>
      <c r="C30" s="17" t="s">
        <v>169</v>
      </c>
      <c r="D30" s="17"/>
      <c r="E30" s="23"/>
      <c r="F30" s="17"/>
      <c r="G30" s="23"/>
      <c r="H30" s="17"/>
      <c r="I30" s="23"/>
      <c r="J30" s="17"/>
      <c r="K30" s="23"/>
      <c r="L30" s="17"/>
      <c r="M30" s="137"/>
      <c r="N30" s="96"/>
      <c r="O30" s="137"/>
    </row>
    <row r="31" spans="1:15" ht="15">
      <c r="A31" s="17" t="s">
        <v>27</v>
      </c>
      <c r="B31" s="17"/>
      <c r="C31" s="17" t="s">
        <v>170</v>
      </c>
      <c r="D31" s="17"/>
      <c r="E31" s="21">
        <v>11834</v>
      </c>
      <c r="F31" s="17"/>
      <c r="G31" s="23">
        <v>16200</v>
      </c>
      <c r="H31" s="17"/>
      <c r="I31" s="21">
        <v>8544</v>
      </c>
      <c r="J31" s="17"/>
      <c r="K31" s="23">
        <v>13000</v>
      </c>
      <c r="L31" s="17"/>
      <c r="M31" s="144">
        <f>K31</f>
        <v>13000</v>
      </c>
      <c r="N31" s="96"/>
      <c r="O31" s="144">
        <f>M31</f>
        <v>13000</v>
      </c>
    </row>
    <row r="32" spans="1:15" ht="15.75" thickBot="1">
      <c r="A32" s="20" t="s">
        <v>28</v>
      </c>
      <c r="B32" s="20"/>
      <c r="C32" s="17"/>
      <c r="D32" s="17"/>
      <c r="E32" s="33">
        <f>SUM(E29:E31)</f>
        <v>11834</v>
      </c>
      <c r="F32" s="17"/>
      <c r="G32" s="33">
        <f>SUM(G29:G31)</f>
        <v>16200</v>
      </c>
      <c r="H32" s="17"/>
      <c r="I32" s="33">
        <f>SUM(I29:I31)</f>
        <v>8544</v>
      </c>
      <c r="J32" s="17"/>
      <c r="K32" s="33">
        <f>SUM(K29:K31)</f>
        <v>13000</v>
      </c>
      <c r="L32" s="17"/>
      <c r="M32" s="138">
        <f>SUM(M29:M31)</f>
        <v>13000</v>
      </c>
      <c r="N32" s="96"/>
      <c r="O32" s="138">
        <f>SUM(O29:O31)</f>
        <v>13000</v>
      </c>
    </row>
    <row r="33" spans="1:15" ht="15.75" thickTop="1">
      <c r="A33" s="17"/>
      <c r="B33" s="17"/>
      <c r="C33" s="17"/>
      <c r="D33" s="17"/>
      <c r="E33" s="17"/>
      <c r="F33" s="17"/>
      <c r="G33" s="17"/>
      <c r="H33" s="17"/>
      <c r="I33" s="17"/>
      <c r="J33" s="17"/>
      <c r="K33" s="17"/>
      <c r="L33" s="17"/>
      <c r="M33" s="139"/>
      <c r="N33" s="96"/>
      <c r="O33" s="139"/>
    </row>
    <row r="34" spans="1:15" ht="15.75">
      <c r="A34" s="24"/>
      <c r="B34" s="19"/>
      <c r="C34" s="19"/>
      <c r="D34" s="19"/>
      <c r="E34" s="19"/>
      <c r="F34" s="19"/>
      <c r="G34" s="19"/>
      <c r="H34" s="19"/>
      <c r="I34" s="19"/>
      <c r="J34" s="19"/>
      <c r="K34" s="19"/>
      <c r="L34" s="19"/>
      <c r="M34" s="142"/>
      <c r="N34" s="98"/>
      <c r="O34" s="142"/>
    </row>
    <row r="35" spans="1:15" ht="15.75">
      <c r="A35" s="24" t="s">
        <v>525</v>
      </c>
      <c r="B35" s="19"/>
      <c r="C35" s="19"/>
      <c r="D35" s="19"/>
      <c r="E35" s="19"/>
      <c r="F35" s="19"/>
      <c r="G35" s="19"/>
      <c r="H35" s="19"/>
      <c r="I35" s="19"/>
      <c r="J35" s="19"/>
      <c r="K35" s="19"/>
      <c r="L35" s="19"/>
      <c r="M35" s="142"/>
      <c r="N35" s="98"/>
      <c r="O35" s="142"/>
    </row>
    <row r="36" spans="1:15" ht="15">
      <c r="A36" s="172" t="s">
        <v>508</v>
      </c>
      <c r="B36" s="172"/>
      <c r="C36" s="22" t="s">
        <v>526</v>
      </c>
      <c r="D36" s="17"/>
      <c r="E36" s="21"/>
      <c r="F36" s="19"/>
      <c r="G36" s="21"/>
      <c r="H36" s="19"/>
      <c r="I36" s="21"/>
      <c r="J36" s="19"/>
      <c r="K36" s="21"/>
      <c r="L36" s="19"/>
      <c r="M36" s="136"/>
      <c r="N36" s="98"/>
      <c r="O36" s="136"/>
    </row>
    <row r="37" spans="1:15" ht="15">
      <c r="A37" s="172" t="s">
        <v>26</v>
      </c>
      <c r="B37" s="172"/>
      <c r="C37" s="22" t="s">
        <v>527</v>
      </c>
      <c r="D37" s="19"/>
      <c r="E37" s="23"/>
      <c r="F37" s="19"/>
      <c r="G37" s="23"/>
      <c r="H37" s="19"/>
      <c r="I37" s="23"/>
      <c r="J37" s="19"/>
      <c r="K37" s="23"/>
      <c r="L37" s="19"/>
      <c r="M37" s="137"/>
      <c r="N37" s="98"/>
      <c r="O37" s="137"/>
    </row>
    <row r="38" spans="1:15" ht="15">
      <c r="A38" s="19" t="s">
        <v>27</v>
      </c>
      <c r="B38" s="19"/>
      <c r="C38" s="27" t="s">
        <v>603</v>
      </c>
      <c r="D38" s="19"/>
      <c r="E38" s="23"/>
      <c r="F38" s="19"/>
      <c r="G38" s="23"/>
      <c r="H38" s="19"/>
      <c r="I38" s="23"/>
      <c r="J38" s="19"/>
      <c r="K38" s="23"/>
      <c r="L38" s="19"/>
      <c r="M38" s="137"/>
      <c r="N38" s="98"/>
      <c r="O38" s="137"/>
    </row>
    <row r="39" spans="1:15" ht="15.75" thickBot="1">
      <c r="A39" s="171" t="s">
        <v>28</v>
      </c>
      <c r="B39" s="171"/>
      <c r="C39" s="19"/>
      <c r="D39" s="19"/>
      <c r="E39" s="33">
        <f>SUM(E36:E38)</f>
        <v>0</v>
      </c>
      <c r="F39" s="19"/>
      <c r="G39" s="33">
        <f>SUM(G36:G38)</f>
        <v>0</v>
      </c>
      <c r="H39" s="19"/>
      <c r="I39" s="33">
        <f>SUM(I36:I38)</f>
        <v>0</v>
      </c>
      <c r="J39" s="19"/>
      <c r="K39" s="33">
        <f>SUM(K36:K38)</f>
        <v>0</v>
      </c>
      <c r="L39" s="19"/>
      <c r="M39" s="138">
        <f>SUM(M36:M38)</f>
        <v>0</v>
      </c>
      <c r="N39" s="98"/>
      <c r="O39" s="138">
        <f>SUM(O36:O38)</f>
        <v>0</v>
      </c>
    </row>
    <row r="40" spans="1:15" ht="15.75" thickTop="1">
      <c r="A40" s="25"/>
      <c r="B40" s="25"/>
      <c r="C40" s="19"/>
      <c r="D40" s="19"/>
      <c r="E40" s="19"/>
      <c r="F40" s="19"/>
      <c r="G40" s="19"/>
      <c r="H40" s="19"/>
      <c r="I40" s="19"/>
      <c r="J40" s="19"/>
      <c r="K40" s="19"/>
      <c r="L40" s="19"/>
      <c r="M40" s="142"/>
      <c r="N40" s="98"/>
      <c r="O40" s="142"/>
    </row>
    <row r="41" spans="1:15" ht="15">
      <c r="A41" s="25"/>
      <c r="B41" s="25"/>
      <c r="C41" s="19"/>
      <c r="D41" s="19"/>
      <c r="E41" s="19"/>
      <c r="F41" s="19"/>
      <c r="G41" s="19"/>
      <c r="H41" s="19"/>
      <c r="I41" s="19"/>
      <c r="J41" s="19"/>
      <c r="K41" s="19"/>
      <c r="L41" s="19"/>
      <c r="M41" s="142"/>
      <c r="N41" s="98"/>
      <c r="O41" s="142"/>
    </row>
    <row r="42" spans="1:15" ht="15">
      <c r="A42" s="173" t="s">
        <v>511</v>
      </c>
      <c r="B42" s="174"/>
      <c r="C42" s="174"/>
      <c r="D42" s="19"/>
      <c r="E42" s="19"/>
      <c r="F42" s="19"/>
      <c r="G42" s="19"/>
      <c r="H42" s="19"/>
      <c r="I42" s="19"/>
      <c r="J42" s="19"/>
      <c r="K42" s="19"/>
      <c r="L42" s="19"/>
      <c r="M42" s="142"/>
      <c r="N42" s="98"/>
      <c r="O42" s="142"/>
    </row>
    <row r="43" spans="1:15" ht="15.75" thickBot="1">
      <c r="A43" s="174"/>
      <c r="B43" s="174"/>
      <c r="C43" s="174"/>
      <c r="D43" s="19"/>
      <c r="E43" s="26">
        <f>SUM(E18,E32,E25,E39)</f>
        <v>24518</v>
      </c>
      <c r="F43" s="19"/>
      <c r="G43" s="26">
        <f>SUM(G18,G32,G25,G39)</f>
        <v>28800</v>
      </c>
      <c r="H43" s="19"/>
      <c r="I43" s="26">
        <f>SUM(I18,I32,I25,I39)</f>
        <v>15092</v>
      </c>
      <c r="J43" s="19"/>
      <c r="K43" s="26">
        <f>SUM(K18,K32,K25,K39)</f>
        <v>26250.06</v>
      </c>
      <c r="L43" s="19"/>
      <c r="M43" s="141">
        <f>M18+M32+M25+M39</f>
        <v>26250.06</v>
      </c>
      <c r="N43" s="98"/>
      <c r="O43" s="143">
        <f>O18+O32+O25+O39</f>
        <v>26250.06</v>
      </c>
    </row>
    <row r="44" spans="1:15" ht="15.75" thickTop="1">
      <c r="A44" s="38"/>
      <c r="B44" s="38"/>
      <c r="C44" s="38"/>
      <c r="D44" s="19"/>
      <c r="E44" s="19"/>
      <c r="F44" s="19"/>
      <c r="G44" s="19"/>
      <c r="H44" s="19"/>
      <c r="I44" s="19"/>
      <c r="J44" s="19"/>
      <c r="K44" s="19"/>
      <c r="L44" s="19"/>
      <c r="M44" s="19"/>
      <c r="N44" s="19"/>
      <c r="O44" s="19"/>
    </row>
    <row r="45" spans="1:15" ht="15">
      <c r="A45" s="25"/>
      <c r="B45" s="25"/>
      <c r="C45" s="19"/>
      <c r="D45" s="19"/>
      <c r="E45" s="19"/>
      <c r="F45" s="19"/>
      <c r="G45" s="19"/>
      <c r="H45" s="19"/>
      <c r="I45" s="19"/>
      <c r="J45" s="19"/>
      <c r="K45" s="19"/>
      <c r="L45" s="19"/>
      <c r="M45" s="19"/>
      <c r="N45" s="19"/>
      <c r="O45" s="19"/>
    </row>
    <row r="46" spans="1:15" ht="15.75">
      <c r="A46" s="18"/>
      <c r="B46" s="17"/>
      <c r="C46" s="17"/>
      <c r="D46" s="17"/>
      <c r="E46" s="19"/>
      <c r="F46" s="19"/>
      <c r="G46" s="19"/>
      <c r="H46" s="19"/>
      <c r="I46" s="19"/>
      <c r="J46" s="19"/>
      <c r="K46" s="19"/>
      <c r="L46" s="19"/>
      <c r="M46" s="19"/>
      <c r="N46" s="19"/>
      <c r="O46" s="19"/>
    </row>
    <row r="47" spans="1:15" ht="15.75">
      <c r="A47" s="18"/>
      <c r="B47" s="17"/>
      <c r="C47" s="17"/>
      <c r="D47" s="17"/>
      <c r="E47" s="19"/>
      <c r="F47" s="19"/>
      <c r="G47" s="19"/>
      <c r="H47" s="19"/>
      <c r="I47" s="19"/>
      <c r="J47" s="19"/>
      <c r="K47" s="19"/>
      <c r="L47" s="19"/>
      <c r="M47" s="19"/>
      <c r="N47" s="19"/>
      <c r="O47" s="19"/>
    </row>
    <row r="48" spans="1:15" ht="15.75">
      <c r="A48" s="18"/>
      <c r="B48" s="17"/>
      <c r="C48" s="17"/>
      <c r="D48" s="17"/>
      <c r="E48" s="19"/>
      <c r="F48" s="19"/>
      <c r="G48" s="19"/>
      <c r="H48" s="19"/>
      <c r="I48" s="19"/>
      <c r="J48" s="19"/>
      <c r="K48" s="19"/>
      <c r="L48" s="19"/>
      <c r="M48" s="19"/>
      <c r="N48" s="19"/>
      <c r="O48" s="19"/>
    </row>
    <row r="49" spans="1:15" ht="15">
      <c r="A49" s="167"/>
      <c r="B49" s="167"/>
      <c r="C49" s="17"/>
      <c r="D49" s="17"/>
      <c r="E49" s="19"/>
      <c r="F49" s="19"/>
      <c r="G49" s="19"/>
      <c r="H49" s="19"/>
      <c r="I49" s="19"/>
      <c r="J49" s="19"/>
      <c r="K49" s="19"/>
      <c r="L49" s="19"/>
      <c r="M49" s="19"/>
      <c r="N49" s="19"/>
      <c r="O49" s="19"/>
    </row>
    <row r="50" spans="1:15" ht="15">
      <c r="A50" s="167"/>
      <c r="B50" s="167"/>
      <c r="C50" s="17"/>
      <c r="D50" s="17"/>
      <c r="E50" s="19"/>
      <c r="F50" s="17"/>
      <c r="G50" s="19"/>
      <c r="H50" s="17"/>
      <c r="I50" s="17"/>
      <c r="J50" s="17"/>
      <c r="K50" s="19"/>
      <c r="L50" s="17"/>
      <c r="M50" s="19"/>
      <c r="N50" s="17"/>
      <c r="O50" s="19"/>
    </row>
    <row r="51" spans="1:15" ht="15">
      <c r="A51" s="20"/>
      <c r="B51" s="20"/>
      <c r="C51" s="17"/>
      <c r="D51" s="17"/>
      <c r="E51" s="19"/>
      <c r="F51" s="17"/>
      <c r="G51" s="19"/>
      <c r="H51" s="17"/>
      <c r="I51" s="17"/>
      <c r="J51" s="17"/>
      <c r="K51" s="19"/>
      <c r="L51" s="17"/>
      <c r="M51" s="19"/>
      <c r="N51" s="17"/>
      <c r="O51" s="19"/>
    </row>
    <row r="52" spans="1:15" ht="15">
      <c r="A52" s="20"/>
      <c r="B52" s="20"/>
      <c r="C52" s="17"/>
      <c r="D52" s="17"/>
      <c r="E52" s="19"/>
      <c r="F52" s="17"/>
      <c r="G52" s="19"/>
      <c r="H52" s="17"/>
      <c r="I52" s="17"/>
      <c r="J52" s="17"/>
      <c r="K52" s="19"/>
      <c r="L52" s="17"/>
      <c r="M52" s="19"/>
      <c r="N52" s="17"/>
      <c r="O52" s="19"/>
    </row>
    <row r="53" spans="1:15" ht="15">
      <c r="A53" s="20"/>
      <c r="B53" s="20"/>
      <c r="C53" s="17"/>
      <c r="D53" s="17"/>
      <c r="E53" s="19"/>
      <c r="F53" s="17"/>
      <c r="G53" s="19"/>
      <c r="H53" s="17"/>
      <c r="I53" s="17"/>
      <c r="J53" s="17"/>
      <c r="K53" s="19"/>
      <c r="L53" s="17"/>
      <c r="M53" s="19"/>
      <c r="N53" s="17"/>
      <c r="O53" s="19"/>
    </row>
    <row r="54" spans="1:15" ht="15">
      <c r="A54" s="20"/>
      <c r="B54" s="20"/>
      <c r="C54" s="17"/>
      <c r="D54" s="17"/>
      <c r="E54" s="19"/>
      <c r="F54" s="17"/>
      <c r="G54" s="19"/>
      <c r="H54" s="17"/>
      <c r="I54" s="17"/>
      <c r="J54" s="17"/>
      <c r="K54" s="19"/>
      <c r="L54" s="17"/>
      <c r="M54" s="19"/>
      <c r="N54" s="17"/>
      <c r="O54" s="19"/>
    </row>
    <row r="55" spans="1:15" ht="15">
      <c r="A55" s="20"/>
      <c r="B55" s="20"/>
      <c r="C55" s="17"/>
      <c r="D55" s="17"/>
      <c r="E55" s="19"/>
      <c r="F55" s="17"/>
      <c r="G55" s="19"/>
      <c r="H55" s="17"/>
      <c r="I55" s="17"/>
      <c r="J55" s="17"/>
      <c r="K55" s="19"/>
      <c r="L55" s="17"/>
      <c r="M55" s="19"/>
      <c r="N55" s="17"/>
      <c r="O55" s="19"/>
    </row>
    <row r="56" spans="1:15" ht="15">
      <c r="A56" s="20"/>
      <c r="B56" s="20"/>
      <c r="C56" s="17"/>
      <c r="D56" s="17"/>
      <c r="E56" s="19"/>
      <c r="F56" s="17"/>
      <c r="G56" s="19"/>
      <c r="H56" s="17"/>
      <c r="I56" s="17"/>
      <c r="J56" s="17"/>
      <c r="K56" s="19"/>
      <c r="L56" s="17"/>
      <c r="M56" s="19"/>
      <c r="N56" s="17"/>
      <c r="O56" s="19"/>
    </row>
    <row r="57" spans="1:15" ht="15">
      <c r="A57" s="20"/>
      <c r="B57" s="20"/>
      <c r="C57" s="17"/>
      <c r="D57" s="17"/>
      <c r="E57" s="19"/>
      <c r="F57" s="17"/>
      <c r="G57" s="19"/>
      <c r="H57" s="17"/>
      <c r="I57" s="17"/>
      <c r="J57" s="17"/>
      <c r="K57" s="19"/>
      <c r="L57" s="17"/>
      <c r="M57" s="19"/>
      <c r="N57" s="17"/>
      <c r="O57" s="19"/>
    </row>
    <row r="58" spans="1:15" ht="15">
      <c r="A58" s="17"/>
      <c r="B58" s="17"/>
      <c r="C58" s="17"/>
      <c r="D58" s="17"/>
      <c r="E58" s="17"/>
      <c r="F58" s="17"/>
      <c r="G58" s="17"/>
      <c r="H58" s="17"/>
      <c r="I58" s="17"/>
      <c r="J58" s="17"/>
      <c r="K58" s="17"/>
      <c r="L58" s="17"/>
      <c r="M58" s="17"/>
      <c r="N58" s="17"/>
      <c r="O58" s="17"/>
    </row>
    <row r="59" spans="1:15" ht="15.75">
      <c r="A59" s="18"/>
      <c r="B59" s="17"/>
      <c r="C59" s="17"/>
      <c r="D59" s="17"/>
      <c r="E59" s="17"/>
      <c r="F59" s="17"/>
      <c r="G59" s="17"/>
      <c r="H59" s="18" t="s">
        <v>543</v>
      </c>
      <c r="I59" s="18"/>
      <c r="J59" s="18"/>
      <c r="K59" s="17"/>
      <c r="L59" s="17"/>
      <c r="M59" s="17"/>
      <c r="N59" s="17"/>
      <c r="O59" s="17"/>
    </row>
    <row r="60" spans="1:15" ht="15.75">
      <c r="A60" s="18"/>
      <c r="B60" s="17"/>
      <c r="C60" s="17"/>
      <c r="D60" s="17"/>
      <c r="E60" s="19"/>
      <c r="F60" s="19"/>
      <c r="G60" s="19"/>
      <c r="H60" s="19"/>
      <c r="I60" s="19"/>
      <c r="J60" s="19"/>
      <c r="K60" s="19"/>
      <c r="L60" s="19"/>
      <c r="M60" s="19"/>
      <c r="N60" s="19"/>
      <c r="O60" s="19"/>
    </row>
    <row r="61" spans="1:15" ht="12.75">
      <c r="A61" s="1"/>
      <c r="E61" s="5"/>
      <c r="F61" s="5"/>
      <c r="G61" s="5"/>
      <c r="H61" s="5"/>
      <c r="I61" s="5"/>
      <c r="J61" s="5"/>
      <c r="K61" s="5"/>
      <c r="L61" s="5"/>
      <c r="M61" s="95"/>
      <c r="N61" s="5"/>
      <c r="O61" s="95"/>
    </row>
    <row r="97" spans="1:15" ht="12.75">
      <c r="A97" s="175"/>
      <c r="B97" s="175"/>
      <c r="E97" s="5"/>
      <c r="F97" s="5"/>
      <c r="G97" s="5"/>
      <c r="H97" s="5"/>
      <c r="I97" s="5"/>
      <c r="J97" s="5"/>
      <c r="K97" s="5"/>
      <c r="L97" s="5"/>
      <c r="M97" s="95"/>
      <c r="N97" s="5"/>
      <c r="O97" s="95"/>
    </row>
  </sheetData>
  <sheetProtection/>
  <mergeCells count="12">
    <mergeCell ref="A1:O1"/>
    <mergeCell ref="A11:O11"/>
    <mergeCell ref="A49:B49"/>
    <mergeCell ref="A50:B50"/>
    <mergeCell ref="A22:B22"/>
    <mergeCell ref="A23:B23"/>
    <mergeCell ref="A25:B25"/>
    <mergeCell ref="A36:B36"/>
    <mergeCell ref="A37:B37"/>
    <mergeCell ref="A39:B39"/>
    <mergeCell ref="A42:C43"/>
    <mergeCell ref="A97:B97"/>
  </mergeCells>
  <printOptions/>
  <pageMargins left="0.5" right="0.5" top="0.5" bottom="0.5" header="0.5" footer="0.5"/>
  <pageSetup fitToHeight="1" fitToWidth="1" horizontalDpi="600" verticalDpi="600" orientation="portrait" scale="80" r:id="rId1"/>
  <headerFooter alignWithMargins="0">
    <oddHeader>&amp;R&amp;D</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P73"/>
  <sheetViews>
    <sheetView zoomScale="90" zoomScaleNormal="90" zoomScalePageLayoutView="0" workbookViewId="0" topLeftCell="A34">
      <selection activeCell="K63" sqref="K63"/>
    </sheetView>
  </sheetViews>
  <sheetFormatPr defaultColWidth="9.140625" defaultRowHeight="12.75"/>
  <cols>
    <col min="5" max="5" width="10.00390625" style="0" customWidth="1"/>
    <col min="9" max="10" width="0" style="0" hidden="1" customWidth="1"/>
    <col min="13" max="13" width="8.8515625" style="7" customWidth="1"/>
    <col min="15" max="15" width="10.8515625" style="7" customWidth="1"/>
    <col min="26" max="26" width="11.28125" style="0" customWidth="1"/>
  </cols>
  <sheetData>
    <row r="1" spans="1:15" ht="15">
      <c r="A1" s="176" t="s">
        <v>21</v>
      </c>
      <c r="B1" s="176"/>
      <c r="C1" s="176"/>
      <c r="D1" s="176"/>
      <c r="E1" s="176"/>
      <c r="F1" s="176"/>
      <c r="G1" s="176"/>
      <c r="H1" s="176"/>
      <c r="I1" s="176"/>
      <c r="J1" s="176"/>
      <c r="K1" s="176"/>
      <c r="L1" s="176"/>
      <c r="M1" s="176"/>
      <c r="N1" s="176"/>
      <c r="O1" s="176"/>
    </row>
    <row r="2" spans="1:15" ht="14.25">
      <c r="A2" s="14"/>
      <c r="B2" s="14"/>
      <c r="C2" s="14"/>
      <c r="D2" s="14"/>
      <c r="E2" s="14"/>
      <c r="F2" s="14"/>
      <c r="G2" s="14"/>
      <c r="H2" s="14"/>
      <c r="I2" s="14"/>
      <c r="J2" s="14"/>
      <c r="K2" s="14"/>
      <c r="L2" s="14"/>
      <c r="M2" s="14"/>
      <c r="N2" s="14"/>
      <c r="O2" s="14"/>
    </row>
    <row r="3" spans="1:15" ht="15">
      <c r="A3" s="176" t="s">
        <v>171</v>
      </c>
      <c r="B3" s="176"/>
      <c r="C3" s="176"/>
      <c r="D3" s="176"/>
      <c r="E3" s="176"/>
      <c r="F3" s="176"/>
      <c r="G3" s="176"/>
      <c r="H3" s="176"/>
      <c r="I3" s="176"/>
      <c r="J3" s="176"/>
      <c r="K3" s="176"/>
      <c r="L3" s="176"/>
      <c r="M3" s="176"/>
      <c r="N3" s="176"/>
      <c r="O3" s="176"/>
    </row>
    <row r="4" spans="1:15" ht="14.25">
      <c r="A4" s="14"/>
      <c r="B4" s="14"/>
      <c r="C4" s="14"/>
      <c r="D4" s="14"/>
      <c r="E4" s="14"/>
      <c r="F4" s="14"/>
      <c r="G4" s="14"/>
      <c r="H4" s="14"/>
      <c r="I4" s="14"/>
      <c r="J4" s="14"/>
      <c r="K4" s="14"/>
      <c r="L4" s="14"/>
      <c r="M4" s="14"/>
      <c r="N4" s="14"/>
      <c r="O4" s="14"/>
    </row>
    <row r="5" spans="1:15" ht="15">
      <c r="A5" s="14"/>
      <c r="B5" s="14"/>
      <c r="C5" s="14"/>
      <c r="D5" s="14"/>
      <c r="E5" s="17"/>
      <c r="F5" s="17"/>
      <c r="G5" s="17" t="s">
        <v>35</v>
      </c>
      <c r="H5" s="17"/>
      <c r="I5" s="17"/>
      <c r="J5" s="17"/>
      <c r="K5" s="17" t="s">
        <v>39</v>
      </c>
      <c r="L5" s="17"/>
      <c r="M5" s="17"/>
      <c r="N5" s="17"/>
      <c r="O5" s="17"/>
    </row>
    <row r="6" spans="1:15" ht="15">
      <c r="A6" s="14"/>
      <c r="B6" s="14"/>
      <c r="C6" s="14"/>
      <c r="D6" s="14"/>
      <c r="E6" s="17" t="s">
        <v>34</v>
      </c>
      <c r="F6" s="17"/>
      <c r="G6" s="17" t="s">
        <v>36</v>
      </c>
      <c r="H6" s="17"/>
      <c r="I6" s="17"/>
      <c r="J6" s="17"/>
      <c r="K6" s="17" t="s">
        <v>40</v>
      </c>
      <c r="L6" s="17"/>
      <c r="M6" s="17" t="s">
        <v>42</v>
      </c>
      <c r="N6" s="17"/>
      <c r="O6" s="17"/>
    </row>
    <row r="7" spans="1:15" ht="15">
      <c r="A7" s="14"/>
      <c r="B7" s="14"/>
      <c r="C7" s="14"/>
      <c r="D7" s="14"/>
      <c r="E7" s="17" t="s">
        <v>33</v>
      </c>
      <c r="F7" s="17"/>
      <c r="G7" s="17" t="s">
        <v>37</v>
      </c>
      <c r="H7" s="17"/>
      <c r="I7" s="17" t="s">
        <v>35</v>
      </c>
      <c r="J7" s="17"/>
      <c r="K7" s="17" t="s">
        <v>41</v>
      </c>
      <c r="L7" s="17"/>
      <c r="M7" s="17" t="s">
        <v>43</v>
      </c>
      <c r="N7" s="17"/>
      <c r="O7" s="17"/>
    </row>
    <row r="8" spans="1:15" ht="15">
      <c r="A8" s="14"/>
      <c r="B8" s="14"/>
      <c r="C8" s="14"/>
      <c r="D8" s="14"/>
      <c r="E8" s="17" t="s">
        <v>32</v>
      </c>
      <c r="F8" s="17"/>
      <c r="G8" s="17" t="s">
        <v>38</v>
      </c>
      <c r="H8" s="17"/>
      <c r="I8" s="17" t="s">
        <v>585</v>
      </c>
      <c r="J8" s="17"/>
      <c r="K8" s="17" t="s">
        <v>39</v>
      </c>
      <c r="L8" s="17"/>
      <c r="M8" s="17" t="s">
        <v>35</v>
      </c>
      <c r="N8" s="17"/>
      <c r="O8" s="17" t="s">
        <v>44</v>
      </c>
    </row>
    <row r="9" spans="1:16" ht="15">
      <c r="A9" s="14" t="s">
        <v>23</v>
      </c>
      <c r="B9" s="14"/>
      <c r="C9" s="14" t="s">
        <v>0</v>
      </c>
      <c r="D9" s="14"/>
      <c r="E9" s="17">
        <v>2022</v>
      </c>
      <c r="F9" s="17"/>
      <c r="G9" s="17">
        <v>2023</v>
      </c>
      <c r="H9" s="17"/>
      <c r="I9" s="17">
        <v>2022</v>
      </c>
      <c r="J9" s="17"/>
      <c r="K9" s="17">
        <v>2024</v>
      </c>
      <c r="L9" s="17"/>
      <c r="M9" s="17">
        <v>2024</v>
      </c>
      <c r="N9" s="17"/>
      <c r="O9" s="17">
        <v>2024</v>
      </c>
      <c r="P9" s="133"/>
    </row>
    <row r="10" spans="1:15" ht="14.25">
      <c r="A10" s="14"/>
      <c r="B10" s="14"/>
      <c r="C10" s="14"/>
      <c r="D10" s="14"/>
      <c r="E10" s="14"/>
      <c r="F10" s="14"/>
      <c r="G10" s="14"/>
      <c r="H10" s="14"/>
      <c r="I10" s="14"/>
      <c r="J10" s="14"/>
      <c r="K10" s="14"/>
      <c r="L10" s="14"/>
      <c r="M10" s="14"/>
      <c r="N10" s="14"/>
      <c r="O10" s="14"/>
    </row>
    <row r="11" spans="1:15" ht="15">
      <c r="A11" s="15" t="s">
        <v>172</v>
      </c>
      <c r="B11" s="14"/>
      <c r="C11" s="14"/>
      <c r="D11" s="14"/>
      <c r="E11" s="14"/>
      <c r="F11" s="14"/>
      <c r="G11" s="14"/>
      <c r="H11" s="14"/>
      <c r="I11" s="14"/>
      <c r="J11" s="14"/>
      <c r="K11" s="14"/>
      <c r="L11" s="14"/>
      <c r="M11" s="14"/>
      <c r="N11" s="14"/>
      <c r="O11" s="14"/>
    </row>
    <row r="12" spans="1:15" ht="14.25">
      <c r="A12" s="14" t="s">
        <v>173</v>
      </c>
      <c r="B12" s="14"/>
      <c r="C12" s="14" t="s">
        <v>177</v>
      </c>
      <c r="D12" s="14"/>
      <c r="E12" s="29">
        <v>15710</v>
      </c>
      <c r="F12" s="14"/>
      <c r="G12" s="29">
        <v>25000</v>
      </c>
      <c r="H12" s="14"/>
      <c r="I12" s="29"/>
      <c r="J12" s="14"/>
      <c r="K12" s="90">
        <v>30000</v>
      </c>
      <c r="L12" s="14"/>
      <c r="M12" s="146">
        <f>K12</f>
        <v>30000</v>
      </c>
      <c r="N12" s="100"/>
      <c r="O12" s="146">
        <f>M12</f>
        <v>30000</v>
      </c>
    </row>
    <row r="13" spans="1:15" ht="14.25">
      <c r="A13" s="14"/>
      <c r="B13" s="14"/>
      <c r="C13" s="14" t="s">
        <v>604</v>
      </c>
      <c r="D13" s="14"/>
      <c r="E13" s="16"/>
      <c r="F13" s="14"/>
      <c r="G13" s="16"/>
      <c r="H13" s="14"/>
      <c r="I13" s="16"/>
      <c r="J13" s="14"/>
      <c r="K13" s="16"/>
      <c r="L13" s="14"/>
      <c r="M13" s="147"/>
      <c r="N13" s="100"/>
      <c r="O13" s="147"/>
    </row>
    <row r="14" spans="1:15" ht="14.25">
      <c r="A14" s="14" t="s">
        <v>174</v>
      </c>
      <c r="B14" s="14"/>
      <c r="C14" s="14"/>
      <c r="D14" s="14"/>
      <c r="E14" s="16"/>
      <c r="F14" s="14"/>
      <c r="G14" s="16"/>
      <c r="H14" s="14"/>
      <c r="I14" s="16"/>
      <c r="J14" s="14"/>
      <c r="K14" s="16"/>
      <c r="L14" s="14"/>
      <c r="M14" s="147"/>
      <c r="N14" s="100"/>
      <c r="O14" s="147"/>
    </row>
    <row r="15" spans="1:15" ht="14.25">
      <c r="A15" s="14" t="s">
        <v>175</v>
      </c>
      <c r="B15" s="14"/>
      <c r="C15" s="14" t="s">
        <v>178</v>
      </c>
      <c r="D15" s="14"/>
      <c r="E15" s="29"/>
      <c r="F15" s="14"/>
      <c r="G15" s="29"/>
      <c r="H15" s="14"/>
      <c r="I15" s="29"/>
      <c r="J15" s="14"/>
      <c r="K15" s="29"/>
      <c r="L15" s="14"/>
      <c r="M15" s="146"/>
      <c r="N15" s="100"/>
      <c r="O15" s="146"/>
    </row>
    <row r="16" spans="1:15" ht="14.25">
      <c r="A16" s="14" t="s">
        <v>176</v>
      </c>
      <c r="B16" s="14"/>
      <c r="C16" s="14" t="s">
        <v>179</v>
      </c>
      <c r="D16" s="14"/>
      <c r="E16" s="30">
        <v>20100</v>
      </c>
      <c r="F16" s="14"/>
      <c r="G16" s="36">
        <v>21000</v>
      </c>
      <c r="H16" s="14"/>
      <c r="I16" s="30">
        <v>14662</v>
      </c>
      <c r="J16" s="14"/>
      <c r="K16" s="91">
        <v>21500</v>
      </c>
      <c r="L16" s="14"/>
      <c r="M16" s="148">
        <f>K16</f>
        <v>21500</v>
      </c>
      <c r="N16" s="100"/>
      <c r="O16" s="148">
        <f>M16</f>
        <v>21500</v>
      </c>
    </row>
    <row r="17" spans="1:15" ht="14.25">
      <c r="A17" s="14" t="s">
        <v>180</v>
      </c>
      <c r="B17" s="14"/>
      <c r="C17" s="14" t="s">
        <v>186</v>
      </c>
      <c r="D17" s="14"/>
      <c r="E17" s="30"/>
      <c r="F17" s="14"/>
      <c r="G17" s="36"/>
      <c r="H17" s="14"/>
      <c r="I17" s="30"/>
      <c r="J17" s="14"/>
      <c r="K17" s="36"/>
      <c r="L17" s="14"/>
      <c r="M17" s="148"/>
      <c r="N17" s="100"/>
      <c r="O17" s="148"/>
    </row>
    <row r="18" spans="1:15" ht="14.25">
      <c r="A18" s="14" t="s">
        <v>181</v>
      </c>
      <c r="B18" s="14"/>
      <c r="C18" s="14" t="s">
        <v>187</v>
      </c>
      <c r="D18" s="14"/>
      <c r="E18" s="30"/>
      <c r="F18" s="14"/>
      <c r="G18" s="36"/>
      <c r="H18" s="14"/>
      <c r="I18" s="30"/>
      <c r="J18" s="14"/>
      <c r="K18" s="36"/>
      <c r="L18" s="14"/>
      <c r="M18" s="148"/>
      <c r="N18" s="100"/>
      <c r="O18" s="148"/>
    </row>
    <row r="19" spans="1:15" ht="14.25">
      <c r="A19" s="14" t="s">
        <v>182</v>
      </c>
      <c r="B19" s="14"/>
      <c r="C19" s="14" t="s">
        <v>188</v>
      </c>
      <c r="D19" s="14"/>
      <c r="E19" s="30">
        <v>5398</v>
      </c>
      <c r="F19" s="14"/>
      <c r="G19" s="30">
        <v>12000</v>
      </c>
      <c r="H19" s="14"/>
      <c r="I19" s="30">
        <v>5398</v>
      </c>
      <c r="J19" s="14"/>
      <c r="K19" s="30">
        <v>8000</v>
      </c>
      <c r="L19" s="14"/>
      <c r="M19" s="149">
        <f>K19</f>
        <v>8000</v>
      </c>
      <c r="N19" s="100"/>
      <c r="O19" s="149">
        <f>M19</f>
        <v>8000</v>
      </c>
    </row>
    <row r="20" spans="1:15" ht="14.25">
      <c r="A20" s="14" t="s">
        <v>183</v>
      </c>
      <c r="B20" s="14"/>
      <c r="C20" s="14" t="s">
        <v>189</v>
      </c>
      <c r="D20" s="14"/>
      <c r="E20" s="30"/>
      <c r="F20" s="16"/>
      <c r="G20" s="30"/>
      <c r="H20" s="16"/>
      <c r="I20" s="30"/>
      <c r="J20" s="16"/>
      <c r="K20" s="30"/>
      <c r="L20" s="16"/>
      <c r="M20" s="149"/>
      <c r="N20" s="99"/>
      <c r="O20" s="149"/>
    </row>
    <row r="21" spans="1:15" ht="14.25">
      <c r="A21" s="14" t="s">
        <v>184</v>
      </c>
      <c r="B21" s="28"/>
      <c r="C21" s="14"/>
      <c r="D21" s="14"/>
      <c r="E21" s="16"/>
      <c r="F21" s="16"/>
      <c r="G21" s="16"/>
      <c r="H21" s="16"/>
      <c r="I21" s="16"/>
      <c r="J21" s="16"/>
      <c r="K21" s="16"/>
      <c r="L21" s="16"/>
      <c r="M21" s="147"/>
      <c r="N21" s="99"/>
      <c r="O21" s="147"/>
    </row>
    <row r="22" spans="1:15" ht="14.25">
      <c r="A22" s="14" t="s">
        <v>185</v>
      </c>
      <c r="B22" s="14"/>
      <c r="C22" s="14" t="s">
        <v>190</v>
      </c>
      <c r="D22" s="14"/>
      <c r="E22" s="29">
        <v>14223</v>
      </c>
      <c r="F22" s="16"/>
      <c r="G22" s="29">
        <v>12197</v>
      </c>
      <c r="H22" s="16"/>
      <c r="I22" s="29">
        <v>11213</v>
      </c>
      <c r="J22" s="16"/>
      <c r="K22" s="29">
        <v>14500</v>
      </c>
      <c r="L22" s="16"/>
      <c r="M22" s="146">
        <f>K22</f>
        <v>14500</v>
      </c>
      <c r="N22" s="99"/>
      <c r="O22" s="146">
        <f>M22</f>
        <v>14500</v>
      </c>
    </row>
    <row r="23" spans="1:15" ht="15" thickBot="1">
      <c r="A23" s="28" t="s">
        <v>28</v>
      </c>
      <c r="B23" s="28"/>
      <c r="C23" s="14"/>
      <c r="D23" s="14"/>
      <c r="E23" s="31">
        <f>SUM(E12:E22)</f>
        <v>55431</v>
      </c>
      <c r="F23" s="14"/>
      <c r="G23" s="31">
        <f>SUM(G12:G22)</f>
        <v>70197</v>
      </c>
      <c r="H23" s="14"/>
      <c r="I23" s="31">
        <f>SUM(I12:I22)</f>
        <v>31273</v>
      </c>
      <c r="J23" s="14"/>
      <c r="K23" s="31">
        <f>SUM(K12:K22)</f>
        <v>74000</v>
      </c>
      <c r="L23" s="14"/>
      <c r="M23" s="150">
        <f>SUM(M12:M22)</f>
        <v>74000</v>
      </c>
      <c r="N23" s="100"/>
      <c r="O23" s="150">
        <f>SUM(O12:O22)</f>
        <v>74000</v>
      </c>
    </row>
    <row r="24" spans="1:15" ht="15" thickTop="1">
      <c r="A24" s="16"/>
      <c r="B24" s="16"/>
      <c r="C24" s="16"/>
      <c r="D24" s="16"/>
      <c r="E24" s="16"/>
      <c r="F24" s="16"/>
      <c r="G24" s="16"/>
      <c r="H24" s="16"/>
      <c r="I24" s="16"/>
      <c r="J24" s="16"/>
      <c r="K24" s="16"/>
      <c r="L24" s="16"/>
      <c r="M24" s="147"/>
      <c r="N24" s="99"/>
      <c r="O24" s="147"/>
    </row>
    <row r="25" spans="1:15" ht="15">
      <c r="A25" s="15" t="s">
        <v>191</v>
      </c>
      <c r="B25" s="14"/>
      <c r="C25" s="14"/>
      <c r="D25" s="14"/>
      <c r="E25" s="14"/>
      <c r="F25" s="14"/>
      <c r="G25" s="14"/>
      <c r="H25" s="14"/>
      <c r="I25" s="14"/>
      <c r="J25" s="14"/>
      <c r="K25" s="14"/>
      <c r="L25" s="14"/>
      <c r="M25" s="151"/>
      <c r="N25" s="100"/>
      <c r="O25" s="151"/>
    </row>
    <row r="26" spans="1:15" ht="15">
      <c r="A26" s="15" t="s">
        <v>192</v>
      </c>
      <c r="B26" s="14"/>
      <c r="C26" s="14"/>
      <c r="D26" s="14"/>
      <c r="E26" s="14"/>
      <c r="F26" s="14"/>
      <c r="G26" s="14"/>
      <c r="H26" s="14"/>
      <c r="I26" s="14"/>
      <c r="J26" s="14"/>
      <c r="K26" s="14"/>
      <c r="L26" s="14"/>
      <c r="M26" s="151"/>
      <c r="N26" s="100"/>
      <c r="O26" s="151"/>
    </row>
    <row r="27" spans="1:15" ht="14.25">
      <c r="A27" s="14" t="s">
        <v>193</v>
      </c>
      <c r="B27" s="14"/>
      <c r="C27" s="14" t="s">
        <v>205</v>
      </c>
      <c r="D27" s="14"/>
      <c r="E27" s="29">
        <v>52000</v>
      </c>
      <c r="F27" s="14"/>
      <c r="G27" s="29">
        <v>48000</v>
      </c>
      <c r="H27" s="14"/>
      <c r="I27" s="29"/>
      <c r="J27" s="14"/>
      <c r="K27" s="29">
        <v>30000</v>
      </c>
      <c r="L27" s="14"/>
      <c r="M27" s="146">
        <f>K27</f>
        <v>30000</v>
      </c>
      <c r="N27" s="100"/>
      <c r="O27" s="146">
        <f>M27</f>
        <v>30000</v>
      </c>
    </row>
    <row r="28" spans="1:15" ht="14.25">
      <c r="A28" s="14" t="s">
        <v>194</v>
      </c>
      <c r="B28" s="14"/>
      <c r="C28" s="14" t="s">
        <v>204</v>
      </c>
      <c r="D28" s="14"/>
      <c r="E28" s="30"/>
      <c r="F28" s="14"/>
      <c r="G28" s="30"/>
      <c r="H28" s="14"/>
      <c r="I28" s="30"/>
      <c r="J28" s="14"/>
      <c r="K28" s="30"/>
      <c r="L28" s="14"/>
      <c r="M28" s="149"/>
      <c r="N28" s="100"/>
      <c r="O28" s="149"/>
    </row>
    <row r="29" spans="1:15" ht="14.25">
      <c r="A29" s="14" t="s">
        <v>195</v>
      </c>
      <c r="B29" s="14"/>
      <c r="C29" s="14" t="s">
        <v>206</v>
      </c>
      <c r="D29" s="14"/>
      <c r="E29" s="29"/>
      <c r="F29" s="14"/>
      <c r="G29" s="29"/>
      <c r="H29" s="14"/>
      <c r="I29" s="29"/>
      <c r="J29" s="14"/>
      <c r="K29" s="29"/>
      <c r="L29" s="14"/>
      <c r="M29" s="146"/>
      <c r="N29" s="100"/>
      <c r="O29" s="146"/>
    </row>
    <row r="30" spans="1:15" ht="14.25">
      <c r="A30" s="14" t="s">
        <v>196</v>
      </c>
      <c r="B30" s="14"/>
      <c r="C30" s="14" t="s">
        <v>207</v>
      </c>
      <c r="D30" s="14"/>
      <c r="E30" s="30"/>
      <c r="F30" s="14"/>
      <c r="G30" s="36"/>
      <c r="H30" s="14"/>
      <c r="I30" s="30"/>
      <c r="J30" s="14"/>
      <c r="K30" s="36"/>
      <c r="L30" s="14"/>
      <c r="M30" s="148"/>
      <c r="N30" s="100"/>
      <c r="O30" s="148"/>
    </row>
    <row r="31" spans="1:15" ht="14.25">
      <c r="A31" s="14" t="s">
        <v>197</v>
      </c>
      <c r="B31" s="14"/>
      <c r="C31" s="14" t="s">
        <v>208</v>
      </c>
      <c r="D31" s="14"/>
      <c r="E31" s="30"/>
      <c r="F31" s="14"/>
      <c r="G31" s="36"/>
      <c r="H31" s="14"/>
      <c r="I31" s="30"/>
      <c r="J31" s="14"/>
      <c r="K31" s="36"/>
      <c r="L31" s="14"/>
      <c r="M31" s="148"/>
      <c r="N31" s="100"/>
      <c r="O31" s="148"/>
    </row>
    <row r="32" spans="1:15" ht="14.25">
      <c r="A32" s="14" t="s">
        <v>198</v>
      </c>
      <c r="B32" s="14"/>
      <c r="C32" s="14" t="s">
        <v>209</v>
      </c>
      <c r="D32" s="14"/>
      <c r="E32" s="30"/>
      <c r="F32" s="14"/>
      <c r="G32" s="36"/>
      <c r="H32" s="14"/>
      <c r="I32" s="30"/>
      <c r="J32" s="14"/>
      <c r="K32" s="36"/>
      <c r="L32" s="14"/>
      <c r="M32" s="148"/>
      <c r="N32" s="100"/>
      <c r="O32" s="148"/>
    </row>
    <row r="33" spans="1:15" ht="14.25">
      <c r="A33" s="14" t="s">
        <v>199</v>
      </c>
      <c r="B33" s="14"/>
      <c r="C33" s="14" t="s">
        <v>210</v>
      </c>
      <c r="D33" s="14"/>
      <c r="E33" s="30"/>
      <c r="F33" s="14"/>
      <c r="G33" s="30"/>
      <c r="H33" s="14"/>
      <c r="I33" s="30"/>
      <c r="J33" s="14"/>
      <c r="K33" s="30"/>
      <c r="L33" s="14"/>
      <c r="M33" s="149"/>
      <c r="N33" s="100"/>
      <c r="O33" s="149"/>
    </row>
    <row r="34" spans="1:15" ht="14.25">
      <c r="A34" s="14" t="s">
        <v>200</v>
      </c>
      <c r="B34" s="14"/>
      <c r="C34" s="14"/>
      <c r="D34" s="14"/>
      <c r="E34" s="16"/>
      <c r="F34" s="16"/>
      <c r="G34" s="36"/>
      <c r="H34" s="16"/>
      <c r="I34" s="16"/>
      <c r="J34" s="16"/>
      <c r="K34" s="36"/>
      <c r="L34" s="16"/>
      <c r="M34" s="148"/>
      <c r="N34" s="99"/>
      <c r="O34" s="148"/>
    </row>
    <row r="35" spans="1:15" ht="14.25">
      <c r="A35" s="14" t="s">
        <v>201</v>
      </c>
      <c r="B35" s="14"/>
      <c r="C35" s="14" t="s">
        <v>211</v>
      </c>
      <c r="D35" s="14"/>
      <c r="E35" s="29"/>
      <c r="F35" s="16"/>
      <c r="G35" s="29"/>
      <c r="H35" s="16"/>
      <c r="I35" s="29"/>
      <c r="J35" s="16"/>
      <c r="K35" s="29"/>
      <c r="L35" s="16"/>
      <c r="M35" s="146"/>
      <c r="N35" s="99"/>
      <c r="O35" s="146"/>
    </row>
    <row r="36" spans="1:15" ht="14.25">
      <c r="A36" s="14" t="s">
        <v>202</v>
      </c>
      <c r="B36" s="28"/>
      <c r="C36" s="14"/>
      <c r="D36" s="14"/>
      <c r="E36" s="16"/>
      <c r="F36" s="16"/>
      <c r="G36" s="16"/>
      <c r="H36" s="16"/>
      <c r="I36" s="16"/>
      <c r="J36" s="16"/>
      <c r="K36" s="16"/>
      <c r="L36" s="16"/>
      <c r="M36" s="147"/>
      <c r="N36" s="99"/>
      <c r="O36" s="147"/>
    </row>
    <row r="37" spans="1:15" ht="14.25">
      <c r="A37" s="14" t="s">
        <v>203</v>
      </c>
      <c r="B37" s="14"/>
      <c r="C37" s="14" t="s">
        <v>212</v>
      </c>
      <c r="D37" s="14"/>
      <c r="E37" s="29"/>
      <c r="F37" s="16"/>
      <c r="G37" s="29"/>
      <c r="H37" s="16"/>
      <c r="I37" s="29"/>
      <c r="J37" s="16"/>
      <c r="K37" s="29"/>
      <c r="L37" s="16"/>
      <c r="M37" s="146"/>
      <c r="N37" s="99"/>
      <c r="O37" s="146"/>
    </row>
    <row r="38" spans="1:15" ht="15" thickBot="1">
      <c r="A38" s="28" t="s">
        <v>28</v>
      </c>
      <c r="B38" s="28"/>
      <c r="C38" s="14"/>
      <c r="D38" s="14"/>
      <c r="E38" s="31">
        <f>SUM(E27:E37)</f>
        <v>52000</v>
      </c>
      <c r="F38" s="14"/>
      <c r="G38" s="31">
        <f>SUM(G27:G37)</f>
        <v>48000</v>
      </c>
      <c r="H38" s="14"/>
      <c r="I38" s="31">
        <f>SUM(I27:I37)</f>
        <v>0</v>
      </c>
      <c r="J38" s="14"/>
      <c r="K38" s="31">
        <f>SUM(K27:K37)</f>
        <v>30000</v>
      </c>
      <c r="L38" s="14"/>
      <c r="M38" s="150">
        <f>SUM(M27:M37)</f>
        <v>30000</v>
      </c>
      <c r="N38" s="100"/>
      <c r="O38" s="150">
        <f>SUM(O27:O37)</f>
        <v>30000</v>
      </c>
    </row>
    <row r="39" spans="1:15" ht="15" thickTop="1">
      <c r="A39" s="14"/>
      <c r="B39" s="14"/>
      <c r="C39" s="14"/>
      <c r="D39" s="14"/>
      <c r="E39" s="16"/>
      <c r="F39" s="16"/>
      <c r="G39" s="16"/>
      <c r="H39" s="16"/>
      <c r="I39" s="16"/>
      <c r="J39" s="16"/>
      <c r="K39" s="16"/>
      <c r="L39" s="16"/>
      <c r="M39" s="147"/>
      <c r="N39" s="99"/>
      <c r="O39" s="147"/>
    </row>
    <row r="40" spans="1:15" ht="15">
      <c r="A40" s="15" t="s">
        <v>213</v>
      </c>
      <c r="B40" s="14"/>
      <c r="C40" s="14"/>
      <c r="D40" s="14"/>
      <c r="E40" s="14"/>
      <c r="F40" s="14"/>
      <c r="G40" s="14"/>
      <c r="H40" s="14"/>
      <c r="I40" s="14"/>
      <c r="J40" s="14"/>
      <c r="K40" s="14"/>
      <c r="L40" s="14"/>
      <c r="M40" s="151"/>
      <c r="N40" s="100"/>
      <c r="O40" s="151"/>
    </row>
    <row r="41" spans="1:15" ht="14.25">
      <c r="A41" s="14" t="s">
        <v>193</v>
      </c>
      <c r="B41" s="14"/>
      <c r="C41" s="14" t="s">
        <v>214</v>
      </c>
      <c r="D41" s="14"/>
      <c r="E41" s="29"/>
      <c r="F41" s="14"/>
      <c r="G41" s="29"/>
      <c r="H41" s="14"/>
      <c r="I41" s="29"/>
      <c r="J41" s="14"/>
      <c r="K41" s="29"/>
      <c r="L41" s="14"/>
      <c r="M41" s="146"/>
      <c r="N41" s="100"/>
      <c r="O41" s="146"/>
    </row>
    <row r="42" spans="1:15" ht="14.25">
      <c r="A42" s="14" t="s">
        <v>194</v>
      </c>
      <c r="B42" s="14"/>
      <c r="C42" s="14" t="s">
        <v>215</v>
      </c>
      <c r="D42" s="14"/>
      <c r="E42" s="30"/>
      <c r="F42" s="14"/>
      <c r="G42" s="30"/>
      <c r="H42" s="14"/>
      <c r="I42" s="30"/>
      <c r="J42" s="14"/>
      <c r="K42" s="30"/>
      <c r="L42" s="14"/>
      <c r="M42" s="149"/>
      <c r="N42" s="100"/>
      <c r="O42" s="149"/>
    </row>
    <row r="43" spans="1:15" ht="14.25">
      <c r="A43" s="14" t="s">
        <v>195</v>
      </c>
      <c r="B43" s="14"/>
      <c r="C43" s="14" t="s">
        <v>216</v>
      </c>
      <c r="D43" s="14"/>
      <c r="E43" s="29"/>
      <c r="F43" s="14"/>
      <c r="G43" s="29"/>
      <c r="H43" s="14"/>
      <c r="I43" s="29"/>
      <c r="J43" s="14"/>
      <c r="K43" s="29"/>
      <c r="L43" s="14"/>
      <c r="M43" s="146"/>
      <c r="N43" s="100"/>
      <c r="O43" s="146"/>
    </row>
    <row r="44" spans="1:15" ht="14.25">
      <c r="A44" s="14" t="s">
        <v>196</v>
      </c>
      <c r="B44" s="14"/>
      <c r="C44" s="14" t="s">
        <v>217</v>
      </c>
      <c r="D44" s="14"/>
      <c r="E44" s="30"/>
      <c r="F44" s="14"/>
      <c r="G44" s="36"/>
      <c r="H44" s="14"/>
      <c r="I44" s="30"/>
      <c r="J44" s="14"/>
      <c r="K44" s="36"/>
      <c r="L44" s="14"/>
      <c r="M44" s="148"/>
      <c r="N44" s="100"/>
      <c r="O44" s="148"/>
    </row>
    <row r="45" spans="1:15" ht="14.25">
      <c r="A45" s="14" t="s">
        <v>197</v>
      </c>
      <c r="B45" s="14"/>
      <c r="C45" s="14" t="s">
        <v>218</v>
      </c>
      <c r="D45" s="14"/>
      <c r="E45" s="30"/>
      <c r="F45" s="14"/>
      <c r="G45" s="36"/>
      <c r="H45" s="14"/>
      <c r="I45" s="30"/>
      <c r="J45" s="14"/>
      <c r="K45" s="36"/>
      <c r="L45" s="14"/>
      <c r="M45" s="148"/>
      <c r="N45" s="100"/>
      <c r="O45" s="148"/>
    </row>
    <row r="46" spans="1:15" ht="14.25">
      <c r="A46" s="14" t="s">
        <v>198</v>
      </c>
      <c r="B46" s="14"/>
      <c r="C46" s="14" t="s">
        <v>219</v>
      </c>
      <c r="D46" s="14"/>
      <c r="E46" s="30"/>
      <c r="F46" s="14"/>
      <c r="G46" s="36"/>
      <c r="H46" s="14"/>
      <c r="I46" s="30"/>
      <c r="J46" s="14"/>
      <c r="K46" s="36"/>
      <c r="L46" s="14"/>
      <c r="M46" s="148"/>
      <c r="N46" s="100"/>
      <c r="O46" s="148"/>
    </row>
    <row r="47" spans="1:15" ht="14.25">
      <c r="A47" s="14" t="s">
        <v>199</v>
      </c>
      <c r="B47" s="14"/>
      <c r="C47" s="14" t="s">
        <v>220</v>
      </c>
      <c r="D47" s="14"/>
      <c r="E47" s="30"/>
      <c r="F47" s="14"/>
      <c r="G47" s="30"/>
      <c r="H47" s="14"/>
      <c r="I47" s="30"/>
      <c r="J47" s="14"/>
      <c r="K47" s="30"/>
      <c r="L47" s="14"/>
      <c r="M47" s="149"/>
      <c r="N47" s="100"/>
      <c r="O47" s="149"/>
    </row>
    <row r="48" spans="1:15" ht="14.25">
      <c r="A48" s="14" t="s">
        <v>200</v>
      </c>
      <c r="B48" s="14"/>
      <c r="C48" s="14"/>
      <c r="D48" s="14"/>
      <c r="E48" s="16"/>
      <c r="F48" s="16"/>
      <c r="G48" s="36"/>
      <c r="H48" s="16"/>
      <c r="I48" s="16"/>
      <c r="J48" s="16"/>
      <c r="K48" s="36"/>
      <c r="L48" s="16"/>
      <c r="M48" s="148"/>
      <c r="N48" s="99"/>
      <c r="O48" s="148"/>
    </row>
    <row r="49" spans="1:15" ht="14.25">
      <c r="A49" s="14" t="s">
        <v>201</v>
      </c>
      <c r="B49" s="14"/>
      <c r="C49" s="14" t="s">
        <v>221</v>
      </c>
      <c r="D49" s="14"/>
      <c r="E49" s="29"/>
      <c r="F49" s="16"/>
      <c r="G49" s="29"/>
      <c r="H49" s="16"/>
      <c r="I49" s="29"/>
      <c r="J49" s="16"/>
      <c r="K49" s="29"/>
      <c r="L49" s="16"/>
      <c r="M49" s="146"/>
      <c r="N49" s="99"/>
      <c r="O49" s="146"/>
    </row>
    <row r="50" spans="1:15" ht="14.25">
      <c r="A50" s="14" t="s">
        <v>202</v>
      </c>
      <c r="B50" s="28"/>
      <c r="C50" s="14"/>
      <c r="D50" s="14"/>
      <c r="E50" s="16"/>
      <c r="F50" s="16"/>
      <c r="G50" s="16"/>
      <c r="H50" s="16"/>
      <c r="I50" s="16"/>
      <c r="J50" s="16"/>
      <c r="K50" s="16"/>
      <c r="L50" s="16"/>
      <c r="M50" s="147"/>
      <c r="N50" s="99"/>
      <c r="O50" s="147"/>
    </row>
    <row r="51" spans="1:15" ht="14.25">
      <c r="A51" s="14" t="s">
        <v>203</v>
      </c>
      <c r="B51" s="14"/>
      <c r="C51" s="14" t="s">
        <v>222</v>
      </c>
      <c r="D51" s="14"/>
      <c r="E51" s="29"/>
      <c r="F51" s="16"/>
      <c r="G51" s="29"/>
      <c r="H51" s="16"/>
      <c r="I51" s="29"/>
      <c r="J51" s="16"/>
      <c r="K51" s="29"/>
      <c r="L51" s="16"/>
      <c r="M51" s="146"/>
      <c r="N51" s="99"/>
      <c r="O51" s="146"/>
    </row>
    <row r="52" spans="1:15" ht="15" thickBot="1">
      <c r="A52" s="28" t="s">
        <v>28</v>
      </c>
      <c r="B52" s="28"/>
      <c r="C52" s="14"/>
      <c r="D52" s="14"/>
      <c r="E52" s="31">
        <f>SUM(E41:E51)</f>
        <v>0</v>
      </c>
      <c r="F52" s="14"/>
      <c r="G52" s="31">
        <f>SUM(G41:G51)</f>
        <v>0</v>
      </c>
      <c r="H52" s="14"/>
      <c r="I52" s="31">
        <f>SUM(I41:I51)</f>
        <v>0</v>
      </c>
      <c r="J52" s="14"/>
      <c r="K52" s="31">
        <f>SUM(K41:K51)</f>
        <v>0</v>
      </c>
      <c r="L52" s="14"/>
      <c r="M52" s="150">
        <f>SUM(M41:M51)</f>
        <v>0</v>
      </c>
      <c r="N52" s="100"/>
      <c r="O52" s="150">
        <f>SUM(O41:O51)</f>
        <v>0</v>
      </c>
    </row>
    <row r="53" spans="1:15" ht="15" thickTop="1">
      <c r="A53" s="14"/>
      <c r="B53" s="14"/>
      <c r="C53" s="14"/>
      <c r="D53" s="14"/>
      <c r="E53" s="14"/>
      <c r="F53" s="14"/>
      <c r="G53" s="14"/>
      <c r="H53" s="14"/>
      <c r="I53" s="14"/>
      <c r="J53" s="14"/>
      <c r="K53" s="14"/>
      <c r="L53" s="14"/>
      <c r="M53" s="151"/>
      <c r="N53" s="100"/>
      <c r="O53" s="151"/>
    </row>
    <row r="54" spans="1:15" ht="14.25">
      <c r="A54" s="14" t="s">
        <v>223</v>
      </c>
      <c r="B54" s="14"/>
      <c r="C54" s="14"/>
      <c r="D54" s="14"/>
      <c r="E54" s="14"/>
      <c r="F54" s="14"/>
      <c r="G54" s="14"/>
      <c r="H54" s="14"/>
      <c r="I54" s="14"/>
      <c r="J54" s="14"/>
      <c r="K54" s="14"/>
      <c r="L54" s="14"/>
      <c r="M54" s="151"/>
      <c r="N54" s="100"/>
      <c r="O54" s="151"/>
    </row>
    <row r="55" spans="1:15" ht="14.25">
      <c r="A55" s="14" t="s">
        <v>224</v>
      </c>
      <c r="B55" s="14"/>
      <c r="C55" s="14"/>
      <c r="D55" s="14"/>
      <c r="E55" s="14"/>
      <c r="F55" s="14"/>
      <c r="G55" s="14"/>
      <c r="H55" s="14"/>
      <c r="I55" s="14"/>
      <c r="J55" s="14"/>
      <c r="K55" s="14"/>
      <c r="L55" s="14"/>
      <c r="M55" s="151"/>
      <c r="N55" s="100"/>
      <c r="O55" s="151"/>
    </row>
    <row r="56" spans="1:15" ht="14.25">
      <c r="A56" s="14" t="s">
        <v>225</v>
      </c>
      <c r="B56" s="14"/>
      <c r="C56" s="14" t="s">
        <v>229</v>
      </c>
      <c r="D56" s="14"/>
      <c r="E56" s="29">
        <v>2200</v>
      </c>
      <c r="F56" s="14"/>
      <c r="G56" s="29"/>
      <c r="H56" s="14"/>
      <c r="I56" s="29"/>
      <c r="J56" s="14"/>
      <c r="K56" s="29"/>
      <c r="L56" s="14"/>
      <c r="M56" s="146"/>
      <c r="N56" s="100"/>
      <c r="O56" s="146"/>
    </row>
    <row r="57" spans="1:15" ht="14.25">
      <c r="A57" s="14" t="s">
        <v>226</v>
      </c>
      <c r="B57" s="14"/>
      <c r="C57" s="14"/>
      <c r="D57" s="14"/>
      <c r="E57" s="14"/>
      <c r="F57" s="14"/>
      <c r="G57" s="14"/>
      <c r="H57" s="14"/>
      <c r="I57" s="14"/>
      <c r="J57" s="14"/>
      <c r="K57" s="14"/>
      <c r="L57" s="14"/>
      <c r="M57" s="147"/>
      <c r="N57" s="100"/>
      <c r="O57" s="147"/>
    </row>
    <row r="58" spans="1:15" ht="14.25">
      <c r="A58" s="14" t="s">
        <v>227</v>
      </c>
      <c r="B58" s="14"/>
      <c r="C58" s="14" t="s">
        <v>230</v>
      </c>
      <c r="D58" s="14"/>
      <c r="E58" s="29"/>
      <c r="F58" s="14"/>
      <c r="G58" s="29"/>
      <c r="H58" s="14"/>
      <c r="I58" s="29"/>
      <c r="J58" s="14"/>
      <c r="K58" s="29"/>
      <c r="L58" s="14"/>
      <c r="M58" s="146"/>
      <c r="N58" s="100"/>
      <c r="O58" s="146"/>
    </row>
    <row r="59" spans="1:15" ht="14.25">
      <c r="A59" s="14" t="s">
        <v>228</v>
      </c>
      <c r="B59" s="14"/>
      <c r="C59" s="14"/>
      <c r="D59" s="14"/>
      <c r="E59" s="14"/>
      <c r="F59" s="14"/>
      <c r="G59" s="14"/>
      <c r="H59" s="14"/>
      <c r="I59" s="14"/>
      <c r="J59" s="14"/>
      <c r="K59" s="14"/>
      <c r="L59" s="14"/>
      <c r="M59" s="151"/>
      <c r="N59" s="100"/>
      <c r="O59" s="151"/>
    </row>
    <row r="60" spans="1:15" ht="14.25">
      <c r="A60" s="14" t="s">
        <v>225</v>
      </c>
      <c r="B60" s="14"/>
      <c r="C60" s="14" t="s">
        <v>231</v>
      </c>
      <c r="D60" s="14"/>
      <c r="E60" s="29"/>
      <c r="F60" s="14"/>
      <c r="G60" s="29"/>
      <c r="H60" s="14"/>
      <c r="I60" s="29"/>
      <c r="J60" s="14"/>
      <c r="K60" s="29"/>
      <c r="L60" s="14"/>
      <c r="M60" s="146"/>
      <c r="N60" s="100"/>
      <c r="O60" s="146"/>
    </row>
    <row r="61" spans="1:15" ht="15" thickBot="1">
      <c r="A61" s="28" t="s">
        <v>28</v>
      </c>
      <c r="B61" s="14"/>
      <c r="C61" s="14"/>
      <c r="D61" s="14"/>
      <c r="E61" s="37">
        <f>SUM(E56:E60)</f>
        <v>2200</v>
      </c>
      <c r="F61" s="14"/>
      <c r="G61" s="37">
        <f>SUM(G56:G60)</f>
        <v>0</v>
      </c>
      <c r="H61" s="14"/>
      <c r="I61" s="37">
        <f>SUM(I56:I60)</f>
        <v>0</v>
      </c>
      <c r="J61" s="14"/>
      <c r="K61" s="37">
        <f>SUM(K55:K60)</f>
        <v>0</v>
      </c>
      <c r="L61" s="14"/>
      <c r="M61" s="152">
        <f>SUM(M56:M60)</f>
        <v>0</v>
      </c>
      <c r="N61" s="100"/>
      <c r="O61" s="152">
        <f>SUM(O56:O60)</f>
        <v>0</v>
      </c>
    </row>
    <row r="62" spans="1:15" ht="15" thickTop="1">
      <c r="A62" s="14"/>
      <c r="B62" s="14"/>
      <c r="C62" s="14"/>
      <c r="D62" s="14"/>
      <c r="E62" s="14"/>
      <c r="F62" s="14"/>
      <c r="G62" s="14"/>
      <c r="H62" s="14"/>
      <c r="I62" s="14"/>
      <c r="J62" s="14"/>
      <c r="K62" s="14"/>
      <c r="L62" s="14"/>
      <c r="M62" s="151"/>
      <c r="N62" s="100"/>
      <c r="O62" s="151"/>
    </row>
    <row r="63" spans="1:15" ht="15" thickBot="1">
      <c r="A63" s="14" t="s">
        <v>520</v>
      </c>
      <c r="B63" s="14"/>
      <c r="C63" s="14"/>
      <c r="D63" s="14"/>
      <c r="E63" s="31">
        <f>SUM(E23,E38,E52,E61)</f>
        <v>109631</v>
      </c>
      <c r="F63" s="14"/>
      <c r="G63" s="31">
        <f>SUM(G23,G38,G52,G61)</f>
        <v>118197</v>
      </c>
      <c r="H63" s="14"/>
      <c r="I63" s="31">
        <f>SUM(I23,I38,I52,I61)</f>
        <v>31273</v>
      </c>
      <c r="J63" s="14"/>
      <c r="K63" s="31">
        <f>SUM(K23,K38,K52,K61)</f>
        <v>104000</v>
      </c>
      <c r="L63" s="14"/>
      <c r="M63" s="150">
        <f>SUM(M23,M38,M52,M61)</f>
        <v>104000</v>
      </c>
      <c r="N63" s="100"/>
      <c r="O63" s="150">
        <f>SUM(O61,O52,O38,O23)</f>
        <v>104000</v>
      </c>
    </row>
    <row r="64" spans="1:15" ht="15" thickTop="1">
      <c r="A64" s="14"/>
      <c r="B64" s="14"/>
      <c r="C64" s="14"/>
      <c r="D64" s="14"/>
      <c r="E64" s="14"/>
      <c r="F64" s="14"/>
      <c r="G64" s="14"/>
      <c r="H64" s="14"/>
      <c r="I64" s="14"/>
      <c r="J64" s="14"/>
      <c r="K64" s="14"/>
      <c r="L64" s="14"/>
      <c r="M64" s="151"/>
      <c r="N64" s="100"/>
      <c r="O64" s="151"/>
    </row>
    <row r="65" spans="1:15" ht="15" thickBot="1">
      <c r="A65" s="14" t="s">
        <v>232</v>
      </c>
      <c r="B65" s="14"/>
      <c r="C65" s="14"/>
      <c r="D65" s="14"/>
      <c r="E65" s="31">
        <f>SUM('Home and Community'!E43,'Culture-Recreation'!E41,'Economic Assistance'!E31,TRANSPORTATION!E20,HEALTH!E35,'Public Safety 1'!E40,'General Govt. support 4 '!E36,'General Govt. support 3'!E41,'General Govt. support 2'!E49,'General Govt.support 1'!E44,)</f>
        <v>625111</v>
      </c>
      <c r="F65" s="14"/>
      <c r="G65" s="31">
        <f>SUM(G63,'Home and Community'!G43,'Culture-Recreation'!G41,'Economic Assistance'!G31,TRANSPORTATION!G20,HEALTH!G35,'Public Safety 1'!G40,'General Govt. support 4 '!G36)</f>
        <v>547364</v>
      </c>
      <c r="H65" s="14"/>
      <c r="I65" s="31">
        <f>SUM('Home and Community'!I43,'Culture-Recreation'!I41,'Economic Assistance'!I31,TRANSPORTATION!I20,HEALTH!I35,'Public Safety 1'!I40,'General Govt. support 4 '!I36,'General Govt. support 3'!I41,'General Govt. support 2'!I49,'General Govt.support 1'!I44,)</f>
        <v>492701</v>
      </c>
      <c r="J65" s="14"/>
      <c r="K65" s="31">
        <f>SUM(K63,'Home and Community'!K43,'Culture-Recreation'!K41,'Economic Assistance'!K31,TRANSPORTATION!K20,HEALTH!K35,'Public Safety 1'!K40,'General Govt. support 4 '!K36)</f>
        <v>549765.06</v>
      </c>
      <c r="L65" s="14"/>
      <c r="M65" s="150">
        <f>SUM(M63,'Home and Community'!M43,'Culture-Recreation'!M41,'Economic Assistance'!M31,TRANSPORTATION!M20,HEALTH!M35,'Public Safety 1'!M40,'General Govt. support 4 '!M36)</f>
        <v>547765.06</v>
      </c>
      <c r="N65" s="100"/>
      <c r="O65" s="155">
        <f>SUM(O63,'Home and Community'!O43,'Culture-Recreation'!O41,'Economic Assistance'!O31,TRANSPORTATION!O20,HEALTH!O35,'Public Safety 1'!O40,'General Govt. support 4 '!O36)</f>
        <v>547765.06</v>
      </c>
    </row>
    <row r="66" spans="1:15" ht="15" thickTop="1">
      <c r="A66" s="14"/>
      <c r="B66" s="14"/>
      <c r="C66" s="14"/>
      <c r="D66" s="14"/>
      <c r="E66" s="14"/>
      <c r="F66" s="14"/>
      <c r="G66" s="14"/>
      <c r="H66" s="14"/>
      <c r="I66" s="14"/>
      <c r="J66" s="14"/>
      <c r="K66" s="14"/>
      <c r="L66" s="14"/>
      <c r="M66" s="151"/>
      <c r="N66" s="100"/>
      <c r="O66" s="151"/>
    </row>
    <row r="67" spans="1:15" ht="14.25">
      <c r="A67" s="14" t="s">
        <v>233</v>
      </c>
      <c r="B67" s="14"/>
      <c r="C67" s="14"/>
      <c r="D67" s="14"/>
      <c r="E67" s="14"/>
      <c r="F67" s="14"/>
      <c r="G67" s="14"/>
      <c r="H67" s="14"/>
      <c r="I67" s="14"/>
      <c r="J67" s="14"/>
      <c r="K67" s="14"/>
      <c r="L67" s="14"/>
      <c r="M67" s="151"/>
      <c r="N67" s="100"/>
      <c r="O67" s="151"/>
    </row>
    <row r="68" spans="1:15" ht="15" thickBot="1">
      <c r="A68" s="14" t="s">
        <v>4</v>
      </c>
      <c r="B68" s="14"/>
      <c r="C68" s="14" t="s">
        <v>234</v>
      </c>
      <c r="D68" s="14"/>
      <c r="E68" s="31"/>
      <c r="F68" s="14"/>
      <c r="G68" s="31"/>
      <c r="H68" s="14"/>
      <c r="I68" s="31"/>
      <c r="J68" s="14"/>
      <c r="K68" s="31"/>
      <c r="L68" s="14"/>
      <c r="M68" s="150"/>
      <c r="N68" s="100"/>
      <c r="O68" s="150"/>
    </row>
    <row r="69" spans="1:15" ht="15" thickTop="1">
      <c r="A69" s="14"/>
      <c r="B69" s="14"/>
      <c r="C69" s="14"/>
      <c r="D69" s="14"/>
      <c r="E69" s="14"/>
      <c r="F69" s="14"/>
      <c r="G69" s="14"/>
      <c r="H69" s="14"/>
      <c r="I69" s="14"/>
      <c r="J69" s="14"/>
      <c r="K69" s="14"/>
      <c r="L69" s="14"/>
      <c r="M69" s="151"/>
      <c r="N69" s="100"/>
      <c r="O69" s="151"/>
    </row>
    <row r="70" spans="1:15" ht="14.25">
      <c r="A70" s="14" t="s">
        <v>232</v>
      </c>
      <c r="B70" s="14"/>
      <c r="C70" s="14"/>
      <c r="D70" s="14"/>
      <c r="E70" s="14"/>
      <c r="F70" s="14"/>
      <c r="G70" s="14"/>
      <c r="H70" s="14"/>
      <c r="I70" s="14"/>
      <c r="J70" s="14"/>
      <c r="K70" s="14"/>
      <c r="L70" s="14"/>
      <c r="M70" s="151"/>
      <c r="N70" s="100"/>
      <c r="O70" s="151"/>
    </row>
    <row r="71" spans="1:15" ht="15" thickBot="1">
      <c r="A71" s="14" t="s">
        <v>235</v>
      </c>
      <c r="B71" s="14"/>
      <c r="C71" s="14"/>
      <c r="D71" s="14"/>
      <c r="E71" s="31">
        <f>SUM(E63,E65,E68,)</f>
        <v>734742</v>
      </c>
      <c r="F71" s="14"/>
      <c r="G71" s="31">
        <f>SUM(G65,G68)</f>
        <v>547364</v>
      </c>
      <c r="H71" s="14"/>
      <c r="I71" s="31">
        <f>SUM(I63,I65,I68,)</f>
        <v>523974</v>
      </c>
      <c r="J71" s="14"/>
      <c r="K71" s="31">
        <f>SUM(K65,K68)</f>
        <v>549765.06</v>
      </c>
      <c r="L71" s="14"/>
      <c r="M71" s="150">
        <f>SUM(M65,M68)</f>
        <v>547765.06</v>
      </c>
      <c r="N71" s="100"/>
      <c r="O71" s="155">
        <f>SUM(O65,O68)</f>
        <v>547765.06</v>
      </c>
    </row>
    <row r="72" spans="1:15" ht="15.75" thickTop="1">
      <c r="A72" s="17"/>
      <c r="B72" s="17"/>
      <c r="C72" s="17"/>
      <c r="D72" s="17"/>
      <c r="E72" s="17"/>
      <c r="F72" s="17"/>
      <c r="G72" s="17"/>
      <c r="H72" s="17"/>
      <c r="I72" s="17"/>
      <c r="J72" s="17"/>
      <c r="K72" s="17"/>
      <c r="L72" s="17"/>
      <c r="M72" s="17"/>
      <c r="N72" s="17"/>
      <c r="O72" s="17"/>
    </row>
    <row r="73" spans="8:10" ht="15.75">
      <c r="H73" s="18" t="s">
        <v>544</v>
      </c>
      <c r="I73" s="18"/>
      <c r="J73" s="18"/>
    </row>
  </sheetData>
  <sheetProtection/>
  <mergeCells count="2">
    <mergeCell ref="A1:O1"/>
    <mergeCell ref="A3:O3"/>
  </mergeCells>
  <printOptions/>
  <pageMargins left="0.5" right="0.5" top="0.5" bottom="0.5" header="0.5" footer="0.5"/>
  <pageSetup fitToHeight="1" fitToWidth="1" horizontalDpi="600" verticalDpi="600" orientation="portrait" scale="69" r:id="rId1"/>
  <headerFooter alignWithMargins="0">
    <oddHeader>&amp;R&amp;D</oddHeader>
  </headerFooter>
</worksheet>
</file>

<file path=xl/worksheets/sheet14.xml><?xml version="1.0" encoding="utf-8"?>
<worksheet xmlns="http://schemas.openxmlformats.org/spreadsheetml/2006/main" xmlns:r="http://schemas.openxmlformats.org/officeDocument/2006/relationships">
  <dimension ref="A1:S184"/>
  <sheetViews>
    <sheetView zoomScale="90" zoomScaleNormal="90" zoomScalePageLayoutView="0" workbookViewId="0" topLeftCell="A1">
      <selection activeCell="K20" sqref="K20"/>
    </sheetView>
  </sheetViews>
  <sheetFormatPr defaultColWidth="9.140625" defaultRowHeight="12.75"/>
  <cols>
    <col min="2" max="2" width="14.421875" style="0" customWidth="1"/>
    <col min="5" max="5" width="12.140625" style="0" customWidth="1"/>
    <col min="9" max="10" width="0" style="0" hidden="1" customWidth="1"/>
    <col min="13" max="13" width="8.8515625" style="7" customWidth="1"/>
    <col min="15" max="15" width="12.00390625" style="7" customWidth="1"/>
    <col min="26" max="26" width="11.28125" style="0" customWidth="1"/>
  </cols>
  <sheetData>
    <row r="1" spans="1:15" ht="15.75">
      <c r="A1" s="168" t="s">
        <v>236</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
      <c r="A3" s="17"/>
      <c r="B3" s="17"/>
      <c r="C3" s="17"/>
      <c r="D3" s="17"/>
      <c r="E3" s="17"/>
      <c r="F3" s="17"/>
      <c r="G3" s="17" t="s">
        <v>35</v>
      </c>
      <c r="H3" s="17"/>
      <c r="I3" s="17"/>
      <c r="J3" s="17"/>
      <c r="K3" s="17" t="s">
        <v>39</v>
      </c>
      <c r="L3" s="17"/>
      <c r="M3" s="17"/>
      <c r="N3" s="17"/>
      <c r="O3" s="17"/>
    </row>
    <row r="4" spans="1:15" ht="15">
      <c r="A4" s="17"/>
      <c r="B4" s="17"/>
      <c r="C4" s="17"/>
      <c r="D4" s="17"/>
      <c r="E4" s="17" t="s">
        <v>34</v>
      </c>
      <c r="F4" s="17"/>
      <c r="G4" s="17" t="s">
        <v>36</v>
      </c>
      <c r="H4" s="17"/>
      <c r="I4" s="17"/>
      <c r="J4" s="17"/>
      <c r="K4" s="17" t="s">
        <v>40</v>
      </c>
      <c r="L4" s="17"/>
      <c r="M4" s="17" t="s">
        <v>42</v>
      </c>
      <c r="N4" s="17"/>
      <c r="O4" s="17"/>
    </row>
    <row r="5" spans="1:15" ht="15">
      <c r="A5" s="17"/>
      <c r="B5" s="17"/>
      <c r="C5" s="17"/>
      <c r="D5" s="17"/>
      <c r="E5" s="17" t="s">
        <v>33</v>
      </c>
      <c r="F5" s="17"/>
      <c r="G5" s="17" t="s">
        <v>37</v>
      </c>
      <c r="H5" s="17"/>
      <c r="I5" s="17" t="s">
        <v>35</v>
      </c>
      <c r="J5" s="17"/>
      <c r="K5" s="17" t="s">
        <v>41</v>
      </c>
      <c r="L5" s="17"/>
      <c r="M5" s="17" t="s">
        <v>43</v>
      </c>
      <c r="N5" s="17"/>
      <c r="O5" s="17"/>
    </row>
    <row r="6" spans="1:15" ht="15">
      <c r="A6" s="17"/>
      <c r="B6" s="17"/>
      <c r="C6" s="17"/>
      <c r="D6" s="17"/>
      <c r="E6" s="17" t="s">
        <v>32</v>
      </c>
      <c r="F6" s="17"/>
      <c r="G6" s="17" t="s">
        <v>38</v>
      </c>
      <c r="H6" s="17"/>
      <c r="I6" s="17" t="s">
        <v>585</v>
      </c>
      <c r="J6" s="17"/>
      <c r="K6" s="17" t="s">
        <v>39</v>
      </c>
      <c r="L6" s="17"/>
      <c r="M6" s="17" t="s">
        <v>35</v>
      </c>
      <c r="N6" s="17"/>
      <c r="O6" s="17" t="s">
        <v>44</v>
      </c>
    </row>
    <row r="7" spans="1:15" ht="15">
      <c r="A7" s="17" t="s">
        <v>23</v>
      </c>
      <c r="B7" s="17"/>
      <c r="C7" s="17" t="s">
        <v>0</v>
      </c>
      <c r="D7" s="17"/>
      <c r="E7" s="17">
        <v>2022</v>
      </c>
      <c r="F7" s="17"/>
      <c r="G7" s="17">
        <v>2023</v>
      </c>
      <c r="H7" s="17"/>
      <c r="I7" s="17">
        <v>2022</v>
      </c>
      <c r="J7" s="17"/>
      <c r="K7" s="17">
        <v>2024</v>
      </c>
      <c r="L7" s="17"/>
      <c r="M7" s="17">
        <v>2024</v>
      </c>
      <c r="N7" s="17"/>
      <c r="O7" s="17">
        <v>2024</v>
      </c>
    </row>
    <row r="8" spans="1:15" ht="15">
      <c r="A8" s="17"/>
      <c r="B8" s="17"/>
      <c r="C8" s="17"/>
      <c r="D8" s="17"/>
      <c r="E8" s="17"/>
      <c r="F8" s="17"/>
      <c r="G8" s="17"/>
      <c r="H8" s="17"/>
      <c r="I8" s="17"/>
      <c r="J8" s="17"/>
      <c r="K8" s="17"/>
      <c r="L8" s="17"/>
      <c r="M8" s="17"/>
      <c r="N8" s="17"/>
      <c r="O8" s="17"/>
    </row>
    <row r="9" spans="1:16" ht="15.75">
      <c r="A9" s="18" t="s">
        <v>237</v>
      </c>
      <c r="B9" s="17"/>
      <c r="C9" s="17"/>
      <c r="D9" s="17"/>
      <c r="E9" s="17"/>
      <c r="F9" s="17"/>
      <c r="G9" s="19"/>
      <c r="H9" s="19"/>
      <c r="I9" s="19"/>
      <c r="J9" s="19"/>
      <c r="K9" s="19"/>
      <c r="L9" s="19"/>
      <c r="M9" s="19"/>
      <c r="N9" s="19"/>
      <c r="O9" s="19"/>
      <c r="P9" s="133"/>
    </row>
    <row r="10" spans="1:15" ht="15">
      <c r="A10" s="17" t="s">
        <v>238</v>
      </c>
      <c r="B10" s="17"/>
      <c r="C10" s="17"/>
      <c r="D10" s="17"/>
      <c r="E10" s="19"/>
      <c r="F10" s="17"/>
      <c r="G10" s="19"/>
      <c r="H10" s="19"/>
      <c r="I10" s="19"/>
      <c r="J10" s="19"/>
      <c r="K10" s="19"/>
      <c r="L10" s="19"/>
      <c r="M10" s="19"/>
      <c r="N10" s="19"/>
      <c r="O10" s="19"/>
    </row>
    <row r="11" spans="1:15" ht="15">
      <c r="A11" s="17" t="s">
        <v>239</v>
      </c>
      <c r="B11" s="17"/>
      <c r="C11" s="20" t="s">
        <v>247</v>
      </c>
      <c r="D11" s="17"/>
      <c r="E11" s="21"/>
      <c r="F11" s="17"/>
      <c r="G11" s="21"/>
      <c r="H11" s="19"/>
      <c r="I11" s="21"/>
      <c r="J11" s="19"/>
      <c r="K11" s="21"/>
      <c r="L11" s="19"/>
      <c r="M11" s="136"/>
      <c r="N11" s="98"/>
      <c r="O11" s="136"/>
    </row>
    <row r="12" spans="1:15" ht="15">
      <c r="A12" s="17" t="s">
        <v>240</v>
      </c>
      <c r="B12" s="17"/>
      <c r="C12" s="20"/>
      <c r="D12" s="17"/>
      <c r="E12" s="19"/>
      <c r="F12" s="17"/>
      <c r="G12" s="19"/>
      <c r="H12" s="19"/>
      <c r="I12" s="19"/>
      <c r="J12" s="19"/>
      <c r="K12" s="19"/>
      <c r="L12" s="19"/>
      <c r="M12" s="142"/>
      <c r="N12" s="98"/>
      <c r="O12" s="142"/>
    </row>
    <row r="13" spans="1:15" ht="15">
      <c r="A13" s="17" t="s">
        <v>241</v>
      </c>
      <c r="B13" s="17"/>
      <c r="C13" s="20" t="s">
        <v>248</v>
      </c>
      <c r="D13" s="17"/>
      <c r="E13" s="21"/>
      <c r="F13" s="17"/>
      <c r="G13" s="21"/>
      <c r="H13" s="19"/>
      <c r="I13" s="21"/>
      <c r="J13" s="19"/>
      <c r="K13" s="21"/>
      <c r="L13" s="19"/>
      <c r="M13" s="136"/>
      <c r="N13" s="98"/>
      <c r="O13" s="136"/>
    </row>
    <row r="14" spans="1:15" ht="15">
      <c r="A14" s="17" t="s">
        <v>242</v>
      </c>
      <c r="B14" s="17"/>
      <c r="C14" s="20"/>
      <c r="D14" s="17"/>
      <c r="E14" s="19"/>
      <c r="F14" s="17"/>
      <c r="G14" s="19"/>
      <c r="H14" s="19"/>
      <c r="I14" s="19"/>
      <c r="J14" s="19"/>
      <c r="K14" s="19"/>
      <c r="L14" s="19"/>
      <c r="M14" s="142"/>
      <c r="N14" s="98"/>
      <c r="O14" s="142"/>
    </row>
    <row r="15" spans="1:15" ht="15">
      <c r="A15" s="17" t="s">
        <v>241</v>
      </c>
      <c r="B15" s="17"/>
      <c r="C15" s="20" t="s">
        <v>249</v>
      </c>
      <c r="D15" s="17"/>
      <c r="E15" s="21"/>
      <c r="F15" s="17"/>
      <c r="G15" s="21"/>
      <c r="H15" s="19"/>
      <c r="I15" s="21"/>
      <c r="J15" s="19"/>
      <c r="K15" s="21"/>
      <c r="L15" s="19"/>
      <c r="M15" s="136"/>
      <c r="N15" s="98"/>
      <c r="O15" s="136"/>
    </row>
    <row r="16" spans="1:15" ht="15">
      <c r="A16" s="17" t="s">
        <v>243</v>
      </c>
      <c r="B16" s="17"/>
      <c r="C16" s="20"/>
      <c r="D16" s="17"/>
      <c r="E16" s="19"/>
      <c r="F16" s="17"/>
      <c r="G16" s="19"/>
      <c r="H16" s="19"/>
      <c r="I16" s="19"/>
      <c r="J16" s="19"/>
      <c r="K16" s="19"/>
      <c r="L16" s="19"/>
      <c r="M16" s="142"/>
      <c r="N16" s="98"/>
      <c r="O16" s="142"/>
    </row>
    <row r="17" spans="1:15" ht="15">
      <c r="A17" s="17" t="s">
        <v>244</v>
      </c>
      <c r="B17" s="17"/>
      <c r="C17" s="20" t="s">
        <v>250</v>
      </c>
      <c r="D17" s="17"/>
      <c r="E17" s="21">
        <v>6321</v>
      </c>
      <c r="F17" s="19"/>
      <c r="G17" s="21">
        <v>2500</v>
      </c>
      <c r="H17" s="19"/>
      <c r="I17" s="21">
        <v>6321</v>
      </c>
      <c r="J17" s="19"/>
      <c r="K17" s="67">
        <v>3000</v>
      </c>
      <c r="L17" s="19"/>
      <c r="M17" s="136">
        <f>K17</f>
        <v>3000</v>
      </c>
      <c r="N17" s="98"/>
      <c r="O17" s="136">
        <f>M17</f>
        <v>3000</v>
      </c>
    </row>
    <row r="18" spans="1:15" ht="15">
      <c r="A18" s="17" t="s">
        <v>252</v>
      </c>
      <c r="B18" s="20"/>
      <c r="C18" s="20"/>
      <c r="D18" s="17"/>
      <c r="E18" s="19"/>
      <c r="F18" s="19"/>
      <c r="G18" s="19"/>
      <c r="H18" s="19"/>
      <c r="I18" s="19"/>
      <c r="J18" s="19"/>
      <c r="K18" s="19"/>
      <c r="L18" s="19"/>
      <c r="M18" s="142"/>
      <c r="N18" s="98"/>
      <c r="O18" s="142"/>
    </row>
    <row r="19" spans="1:15" ht="15">
      <c r="A19" s="17" t="s">
        <v>245</v>
      </c>
      <c r="B19" s="17"/>
      <c r="C19" s="20"/>
      <c r="D19" s="17"/>
      <c r="E19" s="19"/>
      <c r="F19" s="19"/>
      <c r="G19" s="19"/>
      <c r="H19" s="19"/>
      <c r="I19" s="19"/>
      <c r="J19" s="19"/>
      <c r="K19" s="19"/>
      <c r="L19" s="19"/>
      <c r="M19" s="142"/>
      <c r="N19" s="98"/>
      <c r="O19" s="142"/>
    </row>
    <row r="20" spans="1:15" ht="15">
      <c r="A20" s="17" t="s">
        <v>246</v>
      </c>
      <c r="B20" s="17"/>
      <c r="C20" s="20" t="s">
        <v>251</v>
      </c>
      <c r="D20" s="17"/>
      <c r="E20" s="21">
        <v>57305</v>
      </c>
      <c r="F20" s="19"/>
      <c r="G20" s="21">
        <v>57305</v>
      </c>
      <c r="H20" s="19"/>
      <c r="I20" s="21">
        <v>50676</v>
      </c>
      <c r="J20" s="19"/>
      <c r="K20" s="21">
        <v>57305</v>
      </c>
      <c r="L20" s="19"/>
      <c r="M20" s="136">
        <f>K20</f>
        <v>57305</v>
      </c>
      <c r="N20" s="98"/>
      <c r="O20" s="136">
        <f>M20</f>
        <v>57305</v>
      </c>
    </row>
    <row r="21" spans="1:15" ht="15">
      <c r="A21" s="17" t="s">
        <v>512</v>
      </c>
      <c r="B21" s="17"/>
      <c r="C21" s="20" t="s">
        <v>605</v>
      </c>
      <c r="D21" s="17"/>
      <c r="E21" s="23">
        <v>3613</v>
      </c>
      <c r="F21" s="17"/>
      <c r="G21" s="23">
        <v>3000</v>
      </c>
      <c r="H21" s="17"/>
      <c r="I21" s="23">
        <v>3613</v>
      </c>
      <c r="J21" s="17"/>
      <c r="K21" s="68">
        <v>3500</v>
      </c>
      <c r="L21" s="17"/>
      <c r="M21" s="137">
        <f>K21</f>
        <v>3500</v>
      </c>
      <c r="N21" s="96"/>
      <c r="O21" s="137">
        <f>M21</f>
        <v>3500</v>
      </c>
    </row>
    <row r="22" spans="1:15" ht="15.75" thickBot="1">
      <c r="A22" s="20" t="s">
        <v>28</v>
      </c>
      <c r="B22" s="20"/>
      <c r="C22" s="20"/>
      <c r="D22" s="17"/>
      <c r="E22" s="26">
        <f>SUM(E10:E21)</f>
        <v>67239</v>
      </c>
      <c r="F22" s="17"/>
      <c r="G22" s="26">
        <f>SUM(G10:G21)</f>
        <v>62805</v>
      </c>
      <c r="H22" s="17"/>
      <c r="I22" s="26">
        <f>SUM(I10:I21)</f>
        <v>60610</v>
      </c>
      <c r="J22" s="17"/>
      <c r="K22" s="26">
        <f>SUM(K10:K21)</f>
        <v>63805</v>
      </c>
      <c r="L22" s="17"/>
      <c r="M22" s="141">
        <f>SUM(M10:M21)</f>
        <v>63805</v>
      </c>
      <c r="N22" s="96"/>
      <c r="O22" s="141">
        <f>SUM(O10:O21)</f>
        <v>63805</v>
      </c>
    </row>
    <row r="23" spans="1:15" ht="15.75" thickTop="1">
      <c r="A23" s="19"/>
      <c r="B23" s="19"/>
      <c r="C23" s="25"/>
      <c r="D23" s="19"/>
      <c r="E23" s="19"/>
      <c r="F23" s="19"/>
      <c r="G23" s="19"/>
      <c r="H23" s="19"/>
      <c r="I23" s="19"/>
      <c r="J23" s="19"/>
      <c r="K23" s="19"/>
      <c r="L23" s="19"/>
      <c r="M23" s="142"/>
      <c r="N23" s="98"/>
      <c r="O23" s="142"/>
    </row>
    <row r="24" spans="1:15" ht="15.75">
      <c r="A24" s="18" t="s">
        <v>253</v>
      </c>
      <c r="B24" s="17"/>
      <c r="C24" s="20"/>
      <c r="D24" s="17"/>
      <c r="E24" s="17"/>
      <c r="F24" s="17"/>
      <c r="G24" s="17"/>
      <c r="H24" s="17"/>
      <c r="I24" s="17"/>
      <c r="J24" s="17"/>
      <c r="K24" s="17"/>
      <c r="L24" s="17"/>
      <c r="M24" s="139"/>
      <c r="N24" s="96"/>
      <c r="O24" s="139"/>
    </row>
    <row r="25" spans="1:15" ht="15">
      <c r="A25" s="17" t="s">
        <v>254</v>
      </c>
      <c r="B25" s="17"/>
      <c r="C25" s="20"/>
      <c r="D25" s="17"/>
      <c r="E25" s="19"/>
      <c r="F25" s="19"/>
      <c r="G25" s="19"/>
      <c r="H25" s="19"/>
      <c r="I25" s="19"/>
      <c r="J25" s="19"/>
      <c r="K25" s="19"/>
      <c r="L25" s="19"/>
      <c r="M25" s="142"/>
      <c r="N25" s="98"/>
      <c r="O25" s="142"/>
    </row>
    <row r="26" spans="1:15" ht="15">
      <c r="A26" s="17" t="s">
        <v>255</v>
      </c>
      <c r="B26" s="17"/>
      <c r="C26" s="20" t="s">
        <v>279</v>
      </c>
      <c r="D26" s="17"/>
      <c r="E26" s="21"/>
      <c r="F26" s="19"/>
      <c r="G26" s="21"/>
      <c r="H26" s="19"/>
      <c r="I26" s="21"/>
      <c r="J26" s="19"/>
      <c r="K26" s="21"/>
      <c r="L26" s="19"/>
      <c r="M26" s="136"/>
      <c r="N26" s="98"/>
      <c r="O26" s="136"/>
    </row>
    <row r="27" spans="1:15" ht="15">
      <c r="A27" s="17" t="s">
        <v>256</v>
      </c>
      <c r="B27" s="17"/>
      <c r="C27" s="20" t="s">
        <v>280</v>
      </c>
      <c r="D27" s="17"/>
      <c r="E27" s="23">
        <v>171</v>
      </c>
      <c r="F27" s="19"/>
      <c r="G27" s="23"/>
      <c r="H27" s="19"/>
      <c r="I27" s="23">
        <v>26</v>
      </c>
      <c r="J27" s="19"/>
      <c r="K27" s="23"/>
      <c r="L27" s="19"/>
      <c r="M27" s="137"/>
      <c r="N27" s="98"/>
      <c r="O27" s="137"/>
    </row>
    <row r="28" spans="1:15" ht="15">
      <c r="A28" s="17" t="s">
        <v>258</v>
      </c>
      <c r="B28" s="17"/>
      <c r="C28" s="20" t="s">
        <v>281</v>
      </c>
      <c r="D28" s="17"/>
      <c r="E28" s="23">
        <v>7224</v>
      </c>
      <c r="F28" s="19"/>
      <c r="G28" s="23"/>
      <c r="H28" s="19"/>
      <c r="I28" s="23"/>
      <c r="J28" s="19"/>
      <c r="K28" s="23">
        <v>2000</v>
      </c>
      <c r="L28" s="19"/>
      <c r="M28" s="137">
        <f>K28</f>
        <v>2000</v>
      </c>
      <c r="N28" s="98"/>
      <c r="O28" s="137">
        <f>K28</f>
        <v>2000</v>
      </c>
    </row>
    <row r="29" spans="1:15" ht="15">
      <c r="A29" s="17" t="s">
        <v>257</v>
      </c>
      <c r="B29" s="17"/>
      <c r="C29" s="20"/>
      <c r="D29" s="17"/>
      <c r="E29" s="19"/>
      <c r="F29" s="19"/>
      <c r="G29" s="19"/>
      <c r="H29" s="19"/>
      <c r="I29" s="19"/>
      <c r="J29" s="19"/>
      <c r="K29" s="19"/>
      <c r="L29" s="19"/>
      <c r="M29" s="142"/>
      <c r="N29" s="98"/>
      <c r="O29" s="142"/>
    </row>
    <row r="30" spans="1:15" ht="15">
      <c r="A30" s="17" t="s">
        <v>259</v>
      </c>
      <c r="B30" s="17"/>
      <c r="C30" s="20" t="s">
        <v>282</v>
      </c>
      <c r="D30" s="17"/>
      <c r="E30" s="21"/>
      <c r="F30" s="19"/>
      <c r="G30" s="21"/>
      <c r="H30" s="19"/>
      <c r="I30" s="21"/>
      <c r="J30" s="19"/>
      <c r="K30" s="21"/>
      <c r="L30" s="19"/>
      <c r="M30" s="136"/>
      <c r="N30" s="98"/>
      <c r="O30" s="136"/>
    </row>
    <row r="31" spans="1:15" ht="15">
      <c r="A31" s="17" t="s">
        <v>260</v>
      </c>
      <c r="B31" s="17"/>
      <c r="C31" s="20" t="s">
        <v>283</v>
      </c>
      <c r="D31" s="17"/>
      <c r="E31" s="23"/>
      <c r="F31" s="19"/>
      <c r="G31" s="23"/>
      <c r="H31" s="19"/>
      <c r="I31" s="23"/>
      <c r="J31" s="19"/>
      <c r="K31" s="23"/>
      <c r="L31" s="19"/>
      <c r="M31" s="137"/>
      <c r="N31" s="98"/>
      <c r="O31" s="137"/>
    </row>
    <row r="32" spans="1:15" ht="15">
      <c r="A32" s="17" t="s">
        <v>261</v>
      </c>
      <c r="B32" s="17"/>
      <c r="C32" s="20"/>
      <c r="D32" s="17"/>
      <c r="E32" s="19"/>
      <c r="F32" s="19"/>
      <c r="G32" s="19"/>
      <c r="H32" s="19"/>
      <c r="I32" s="19"/>
      <c r="J32" s="19"/>
      <c r="K32" s="19"/>
      <c r="L32" s="19"/>
      <c r="M32" s="142"/>
      <c r="N32" s="98"/>
      <c r="O32" s="142"/>
    </row>
    <row r="33" spans="1:15" ht="15">
      <c r="A33" s="17" t="s">
        <v>262</v>
      </c>
      <c r="B33" s="17"/>
      <c r="C33" s="20" t="s">
        <v>284</v>
      </c>
      <c r="D33" s="17"/>
      <c r="E33" s="21"/>
      <c r="F33" s="19"/>
      <c r="G33" s="21"/>
      <c r="H33" s="19"/>
      <c r="I33" s="21"/>
      <c r="J33" s="19"/>
      <c r="K33" s="21"/>
      <c r="L33" s="19"/>
      <c r="M33" s="136"/>
      <c r="N33" s="98"/>
      <c r="O33" s="136"/>
    </row>
    <row r="34" spans="1:15" ht="15">
      <c r="A34" s="17" t="s">
        <v>263</v>
      </c>
      <c r="B34" s="20"/>
      <c r="C34" s="20" t="s">
        <v>285</v>
      </c>
      <c r="D34" s="17"/>
      <c r="E34" s="23"/>
      <c r="F34" s="19"/>
      <c r="G34" s="23"/>
      <c r="H34" s="19"/>
      <c r="I34" s="23"/>
      <c r="J34" s="19"/>
      <c r="K34" s="23"/>
      <c r="L34" s="19"/>
      <c r="M34" s="137"/>
      <c r="N34" s="98"/>
      <c r="O34" s="137"/>
    </row>
    <row r="35" spans="1:15" ht="15">
      <c r="A35" s="17" t="s">
        <v>264</v>
      </c>
      <c r="B35" s="17"/>
      <c r="C35" s="20" t="s">
        <v>286</v>
      </c>
      <c r="D35" s="17"/>
      <c r="E35" s="23"/>
      <c r="F35" s="19"/>
      <c r="G35" s="23"/>
      <c r="H35" s="19"/>
      <c r="I35" s="23"/>
      <c r="J35" s="19"/>
      <c r="K35" s="23"/>
      <c r="L35" s="19"/>
      <c r="M35" s="137"/>
      <c r="N35" s="98"/>
      <c r="O35" s="137"/>
    </row>
    <row r="36" spans="1:15" ht="15">
      <c r="A36" s="17" t="s">
        <v>265</v>
      </c>
      <c r="B36" s="17"/>
      <c r="C36" s="20"/>
      <c r="D36" s="17"/>
      <c r="E36" s="19"/>
      <c r="F36" s="19"/>
      <c r="G36" s="19"/>
      <c r="H36" s="19"/>
      <c r="I36" s="19"/>
      <c r="J36" s="19"/>
      <c r="K36" s="19"/>
      <c r="L36" s="19"/>
      <c r="M36" s="142"/>
      <c r="N36" s="98"/>
      <c r="O36" s="142"/>
    </row>
    <row r="37" spans="1:15" ht="15">
      <c r="A37" s="22" t="s">
        <v>266</v>
      </c>
      <c r="B37" s="20"/>
      <c r="C37" s="20" t="s">
        <v>287</v>
      </c>
      <c r="D37" s="17"/>
      <c r="E37" s="21"/>
      <c r="F37" s="19"/>
      <c r="G37" s="21"/>
      <c r="H37" s="19"/>
      <c r="I37" s="21"/>
      <c r="J37" s="19"/>
      <c r="K37" s="21"/>
      <c r="L37" s="19"/>
      <c r="M37" s="136"/>
      <c r="N37" s="98"/>
      <c r="O37" s="136"/>
    </row>
    <row r="38" spans="1:15" ht="15">
      <c r="A38" s="17" t="s">
        <v>267</v>
      </c>
      <c r="B38" s="17"/>
      <c r="C38" s="20" t="s">
        <v>288</v>
      </c>
      <c r="D38" s="17"/>
      <c r="E38" s="23"/>
      <c r="F38" s="19"/>
      <c r="G38" s="23"/>
      <c r="H38" s="19"/>
      <c r="I38" s="23"/>
      <c r="J38" s="19"/>
      <c r="K38" s="23"/>
      <c r="L38" s="19"/>
      <c r="M38" s="137"/>
      <c r="N38" s="98"/>
      <c r="O38" s="137"/>
    </row>
    <row r="39" spans="1:15" ht="15">
      <c r="A39" s="17" t="s">
        <v>268</v>
      </c>
      <c r="B39" s="17"/>
      <c r="C39" s="20"/>
      <c r="D39" s="17"/>
      <c r="E39" s="19"/>
      <c r="F39" s="19"/>
      <c r="G39" s="19"/>
      <c r="H39" s="19"/>
      <c r="I39" s="19"/>
      <c r="J39" s="19"/>
      <c r="K39" s="19"/>
      <c r="L39" s="19"/>
      <c r="M39" s="142"/>
      <c r="N39" s="98"/>
      <c r="O39" s="142"/>
    </row>
    <row r="40" spans="1:15" ht="15">
      <c r="A40" s="17" t="s">
        <v>269</v>
      </c>
      <c r="B40" s="17"/>
      <c r="C40" s="20" t="s">
        <v>289</v>
      </c>
      <c r="D40" s="17"/>
      <c r="E40" s="21"/>
      <c r="F40" s="19"/>
      <c r="G40" s="21"/>
      <c r="H40" s="19"/>
      <c r="I40" s="21"/>
      <c r="J40" s="19"/>
      <c r="K40" s="21"/>
      <c r="L40" s="19"/>
      <c r="M40" s="136"/>
      <c r="N40" s="98"/>
      <c r="O40" s="136"/>
    </row>
    <row r="41" spans="1:15" ht="15">
      <c r="A41" s="17" t="s">
        <v>270</v>
      </c>
      <c r="B41" s="17"/>
      <c r="C41" s="20" t="s">
        <v>290</v>
      </c>
      <c r="D41" s="17"/>
      <c r="E41" s="23"/>
      <c r="F41" s="19"/>
      <c r="G41" s="23"/>
      <c r="H41" s="19"/>
      <c r="I41" s="23"/>
      <c r="J41" s="19"/>
      <c r="K41" s="23"/>
      <c r="L41" s="19"/>
      <c r="M41" s="137"/>
      <c r="N41" s="98"/>
      <c r="O41" s="137"/>
    </row>
    <row r="42" spans="1:15" ht="15">
      <c r="A42" s="17" t="s">
        <v>271</v>
      </c>
      <c r="B42" s="17"/>
      <c r="C42" s="20"/>
      <c r="D42" s="17"/>
      <c r="E42" s="19"/>
      <c r="F42" s="19"/>
      <c r="G42" s="19"/>
      <c r="H42" s="19"/>
      <c r="I42" s="19"/>
      <c r="J42" s="19"/>
      <c r="K42" s="19"/>
      <c r="L42" s="19"/>
      <c r="M42" s="142"/>
      <c r="N42" s="98"/>
      <c r="O42" s="142"/>
    </row>
    <row r="43" spans="1:15" ht="15">
      <c r="A43" s="17" t="s">
        <v>272</v>
      </c>
      <c r="B43" s="17"/>
      <c r="C43" s="20" t="s">
        <v>291</v>
      </c>
      <c r="D43" s="17"/>
      <c r="E43" s="21"/>
      <c r="F43" s="19"/>
      <c r="G43" s="21">
        <v>1000</v>
      </c>
      <c r="H43" s="19"/>
      <c r="I43" s="21"/>
      <c r="J43" s="19"/>
      <c r="K43" s="21">
        <v>1000</v>
      </c>
      <c r="L43" s="19"/>
      <c r="M43" s="136">
        <f>K43</f>
        <v>1000</v>
      </c>
      <c r="N43" s="98"/>
      <c r="O43" s="136">
        <f>M43</f>
        <v>1000</v>
      </c>
    </row>
    <row r="44" spans="1:15" ht="15">
      <c r="A44" s="17" t="s">
        <v>273</v>
      </c>
      <c r="B44" s="17"/>
      <c r="C44" s="20" t="s">
        <v>292</v>
      </c>
      <c r="D44" s="17"/>
      <c r="E44" s="23"/>
      <c r="F44" s="19"/>
      <c r="G44" s="23"/>
      <c r="H44" s="19"/>
      <c r="I44" s="23"/>
      <c r="J44" s="19"/>
      <c r="K44" s="23"/>
      <c r="L44" s="19"/>
      <c r="M44" s="137"/>
      <c r="N44" s="98"/>
      <c r="O44" s="137"/>
    </row>
    <row r="45" spans="1:15" ht="15">
      <c r="A45" s="17" t="s">
        <v>274</v>
      </c>
      <c r="B45" s="17"/>
      <c r="C45" s="20"/>
      <c r="D45" s="17"/>
      <c r="E45" s="19"/>
      <c r="F45" s="19"/>
      <c r="G45" s="19"/>
      <c r="H45" s="19"/>
      <c r="I45" s="19"/>
      <c r="J45" s="19"/>
      <c r="K45" s="19"/>
      <c r="L45" s="19"/>
      <c r="M45" s="142"/>
      <c r="N45" s="98"/>
      <c r="O45" s="142"/>
    </row>
    <row r="46" spans="1:15" ht="15">
      <c r="A46" s="17" t="s">
        <v>275</v>
      </c>
      <c r="B46" s="17"/>
      <c r="C46" s="20" t="s">
        <v>293</v>
      </c>
      <c r="D46" s="17"/>
      <c r="E46" s="21"/>
      <c r="F46" s="19"/>
      <c r="G46" s="21"/>
      <c r="H46" s="19"/>
      <c r="I46" s="21"/>
      <c r="J46" s="19"/>
      <c r="K46" s="21"/>
      <c r="L46" s="19"/>
      <c r="M46" s="136"/>
      <c r="N46" s="98"/>
      <c r="O46" s="136"/>
    </row>
    <row r="47" spans="1:15" ht="15">
      <c r="A47" s="17" t="s">
        <v>276</v>
      </c>
      <c r="B47" s="17"/>
      <c r="C47" s="20" t="s">
        <v>294</v>
      </c>
      <c r="D47" s="17"/>
      <c r="E47" s="21"/>
      <c r="F47" s="19"/>
      <c r="G47" s="21"/>
      <c r="H47" s="19"/>
      <c r="I47" s="21"/>
      <c r="J47" s="19"/>
      <c r="K47" s="21"/>
      <c r="L47" s="19"/>
      <c r="M47" s="136"/>
      <c r="N47" s="98"/>
      <c r="O47" s="136"/>
    </row>
    <row r="48" spans="1:15" ht="15">
      <c r="A48" s="17" t="s">
        <v>277</v>
      </c>
      <c r="B48" s="17"/>
      <c r="C48" s="20" t="s">
        <v>295</v>
      </c>
      <c r="D48" s="17"/>
      <c r="E48" s="21"/>
      <c r="F48" s="19"/>
      <c r="G48" s="21"/>
      <c r="H48" s="19"/>
      <c r="I48" s="21"/>
      <c r="J48" s="19"/>
      <c r="K48" s="21"/>
      <c r="L48" s="19"/>
      <c r="M48" s="136"/>
      <c r="N48" s="98"/>
      <c r="O48" s="136"/>
    </row>
    <row r="49" spans="1:15" ht="15">
      <c r="A49" s="17" t="s">
        <v>278</v>
      </c>
      <c r="B49" s="17"/>
      <c r="C49" s="20" t="s">
        <v>296</v>
      </c>
      <c r="D49" s="17"/>
      <c r="E49" s="21">
        <v>300</v>
      </c>
      <c r="F49" s="19"/>
      <c r="G49" s="21">
        <v>1000</v>
      </c>
      <c r="H49" s="19"/>
      <c r="I49" s="21">
        <v>250</v>
      </c>
      <c r="J49" s="19"/>
      <c r="K49" s="21">
        <v>750</v>
      </c>
      <c r="L49" s="19"/>
      <c r="M49" s="136">
        <f>K49</f>
        <v>750</v>
      </c>
      <c r="N49" s="98"/>
      <c r="O49" s="136">
        <f>M49</f>
        <v>750</v>
      </c>
    </row>
    <row r="50" spans="1:15" ht="15">
      <c r="A50" s="17" t="s">
        <v>297</v>
      </c>
      <c r="B50" s="20"/>
      <c r="C50" s="20"/>
      <c r="D50" s="17"/>
      <c r="E50" s="19"/>
      <c r="F50" s="19"/>
      <c r="G50" s="19"/>
      <c r="H50" s="19"/>
      <c r="I50" s="19"/>
      <c r="J50" s="19"/>
      <c r="K50" s="19"/>
      <c r="L50" s="19"/>
      <c r="M50" s="142"/>
      <c r="N50" s="98"/>
      <c r="O50" s="142"/>
    </row>
    <row r="51" spans="1:15" ht="15">
      <c r="A51" s="17" t="s">
        <v>298</v>
      </c>
      <c r="B51" s="17"/>
      <c r="C51" s="20" t="s">
        <v>306</v>
      </c>
      <c r="D51" s="17"/>
      <c r="E51" s="21">
        <v>47362</v>
      </c>
      <c r="F51" s="19"/>
      <c r="G51" s="21">
        <v>31000</v>
      </c>
      <c r="H51" s="19"/>
      <c r="I51" s="21">
        <v>31273</v>
      </c>
      <c r="J51" s="19"/>
      <c r="K51" s="67">
        <v>31000</v>
      </c>
      <c r="L51" s="19"/>
      <c r="M51" s="136">
        <f>K51</f>
        <v>31000</v>
      </c>
      <c r="N51" s="98"/>
      <c r="O51" s="136">
        <f>M51</f>
        <v>31000</v>
      </c>
    </row>
    <row r="52" spans="1:15" ht="15">
      <c r="A52" s="17" t="s">
        <v>299</v>
      </c>
      <c r="B52" s="17"/>
      <c r="C52" s="20" t="s">
        <v>307</v>
      </c>
      <c r="D52" s="17"/>
      <c r="E52" s="23">
        <v>0</v>
      </c>
      <c r="F52" s="17"/>
      <c r="G52" s="23">
        <v>0</v>
      </c>
      <c r="H52" s="17"/>
      <c r="I52" s="23">
        <v>0</v>
      </c>
      <c r="J52" s="17"/>
      <c r="K52" s="68">
        <v>0</v>
      </c>
      <c r="L52" s="17"/>
      <c r="M52" s="137">
        <v>0</v>
      </c>
      <c r="N52" s="96"/>
      <c r="O52" s="137">
        <v>0</v>
      </c>
    </row>
    <row r="53" spans="1:15" ht="15">
      <c r="A53" s="22" t="s">
        <v>300</v>
      </c>
      <c r="B53" s="20"/>
      <c r="C53" s="20"/>
      <c r="D53" s="17"/>
      <c r="E53" s="19"/>
      <c r="F53" s="19"/>
      <c r="G53" s="19"/>
      <c r="H53" s="19"/>
      <c r="I53" s="19"/>
      <c r="J53" s="19"/>
      <c r="K53" s="19"/>
      <c r="L53" s="19"/>
      <c r="M53" s="142"/>
      <c r="N53" s="98"/>
      <c r="O53" s="142"/>
    </row>
    <row r="54" spans="1:15" ht="15">
      <c r="A54" s="17" t="s">
        <v>301</v>
      </c>
      <c r="B54" s="17"/>
      <c r="C54" s="20" t="s">
        <v>308</v>
      </c>
      <c r="D54" s="17"/>
      <c r="E54" s="21"/>
      <c r="F54" s="19"/>
      <c r="G54" s="21"/>
      <c r="H54" s="19"/>
      <c r="I54" s="21"/>
      <c r="J54" s="19"/>
      <c r="K54" s="21"/>
      <c r="L54" s="19"/>
      <c r="M54" s="136"/>
      <c r="N54" s="98"/>
      <c r="O54" s="136"/>
    </row>
    <row r="55" spans="1:15" ht="15">
      <c r="A55" s="17" t="s">
        <v>302</v>
      </c>
      <c r="B55" s="17"/>
      <c r="C55" s="20"/>
      <c r="D55" s="17"/>
      <c r="E55" s="17"/>
      <c r="F55" s="17"/>
      <c r="G55" s="17"/>
      <c r="H55" s="17"/>
      <c r="I55" s="17"/>
      <c r="J55" s="17"/>
      <c r="K55" s="17"/>
      <c r="L55" s="17"/>
      <c r="M55" s="139"/>
      <c r="N55" s="96"/>
      <c r="O55" s="139"/>
    </row>
    <row r="56" spans="1:15" ht="15">
      <c r="A56" s="17" t="s">
        <v>303</v>
      </c>
      <c r="B56" s="17"/>
      <c r="C56" s="20"/>
      <c r="D56" s="17"/>
      <c r="E56" s="17"/>
      <c r="F56" s="17"/>
      <c r="G56" s="17"/>
      <c r="H56" s="17"/>
      <c r="I56" s="17"/>
      <c r="J56" s="17"/>
      <c r="K56" s="17"/>
      <c r="L56" s="17"/>
      <c r="M56" s="139"/>
      <c r="N56" s="96"/>
      <c r="O56" s="139"/>
    </row>
    <row r="57" spans="1:15" ht="15">
      <c r="A57" s="17" t="s">
        <v>304</v>
      </c>
      <c r="B57" s="17"/>
      <c r="C57" s="20" t="s">
        <v>309</v>
      </c>
      <c r="D57" s="17"/>
      <c r="E57" s="21"/>
      <c r="F57" s="17"/>
      <c r="G57" s="21"/>
      <c r="H57" s="17"/>
      <c r="I57" s="21"/>
      <c r="J57" s="17"/>
      <c r="K57" s="21"/>
      <c r="L57" s="17"/>
      <c r="M57" s="136"/>
      <c r="N57" s="96"/>
      <c r="O57" s="136"/>
    </row>
    <row r="58" spans="1:15" ht="15">
      <c r="A58" s="17" t="s">
        <v>305</v>
      </c>
      <c r="B58" s="17"/>
      <c r="C58" s="20"/>
      <c r="D58" s="17"/>
      <c r="E58" s="19"/>
      <c r="F58" s="19"/>
      <c r="G58" s="19"/>
      <c r="H58" s="19"/>
      <c r="I58" s="19"/>
      <c r="J58" s="19"/>
      <c r="K58" s="19"/>
      <c r="L58" s="19"/>
      <c r="M58" s="142"/>
      <c r="N58" s="98"/>
      <c r="O58" s="142"/>
    </row>
    <row r="59" spans="1:15" ht="15">
      <c r="A59" s="17" t="s">
        <v>647</v>
      </c>
      <c r="B59" s="17"/>
      <c r="C59" s="20" t="s">
        <v>310</v>
      </c>
      <c r="D59" s="17"/>
      <c r="E59" s="21"/>
      <c r="F59" s="19"/>
      <c r="G59" s="21"/>
      <c r="H59" s="19"/>
      <c r="I59" s="21"/>
      <c r="J59" s="19"/>
      <c r="K59" s="21"/>
      <c r="L59" s="19"/>
      <c r="M59" s="136"/>
      <c r="N59" s="98"/>
      <c r="O59" s="136"/>
    </row>
    <row r="60" spans="1:15" ht="15">
      <c r="A60" s="21" t="s">
        <v>513</v>
      </c>
      <c r="B60" s="21"/>
      <c r="C60" s="20"/>
      <c r="D60" s="17"/>
      <c r="E60" s="23">
        <v>0</v>
      </c>
      <c r="F60" s="19"/>
      <c r="G60" s="23">
        <v>687</v>
      </c>
      <c r="H60" s="19"/>
      <c r="I60" s="23"/>
      <c r="J60" s="19"/>
      <c r="K60" s="23">
        <v>687</v>
      </c>
      <c r="L60" s="19"/>
      <c r="M60" s="137">
        <f>K60</f>
        <v>687</v>
      </c>
      <c r="N60" s="98"/>
      <c r="O60" s="137">
        <f>M60</f>
        <v>687</v>
      </c>
    </row>
    <row r="61" spans="1:15" ht="15">
      <c r="A61" s="23" t="s">
        <v>615</v>
      </c>
      <c r="B61" s="23"/>
      <c r="C61" s="20"/>
      <c r="D61" s="17"/>
      <c r="E61" s="23">
        <v>1374</v>
      </c>
      <c r="F61" s="19"/>
      <c r="G61" s="23"/>
      <c r="H61" s="19"/>
      <c r="I61" s="23"/>
      <c r="J61" s="19"/>
      <c r="K61" s="68"/>
      <c r="L61" s="19"/>
      <c r="M61" s="137"/>
      <c r="N61" s="98"/>
      <c r="O61" s="137">
        <v>0</v>
      </c>
    </row>
    <row r="62" spans="1:15" ht="15.75" thickBot="1">
      <c r="A62" s="34" t="s">
        <v>28</v>
      </c>
      <c r="B62" s="19"/>
      <c r="C62" s="20"/>
      <c r="D62" s="17"/>
      <c r="E62" s="33">
        <f>SUM(E25:E61)</f>
        <v>56431</v>
      </c>
      <c r="F62" s="19"/>
      <c r="G62" s="33">
        <f>SUM(G25:G61)</f>
        <v>33687</v>
      </c>
      <c r="H62" s="19"/>
      <c r="I62" s="33">
        <f>SUM(I25:I61)</f>
        <v>31549</v>
      </c>
      <c r="J62" s="19"/>
      <c r="K62" s="33">
        <f>SUM(K25:K61)</f>
        <v>35437</v>
      </c>
      <c r="L62" s="19"/>
      <c r="M62" s="138">
        <f>SUM(M25:M61)</f>
        <v>35437</v>
      </c>
      <c r="N62" s="98"/>
      <c r="O62" s="138">
        <f>SUM(O25:O61)</f>
        <v>35437</v>
      </c>
    </row>
    <row r="63" spans="1:15" ht="16.5" thickBot="1" thickTop="1">
      <c r="A63" s="19" t="s">
        <v>570</v>
      </c>
      <c r="B63" s="19"/>
      <c r="C63" s="20"/>
      <c r="D63" s="17"/>
      <c r="E63" s="55">
        <f>SUM(E22,E62)</f>
        <v>123670</v>
      </c>
      <c r="F63" s="19"/>
      <c r="G63" s="55">
        <f>SUM(G22,G62)</f>
        <v>96492</v>
      </c>
      <c r="H63" s="19"/>
      <c r="I63" s="55">
        <f>SUM(I22,I62)</f>
        <v>92159</v>
      </c>
      <c r="J63" s="19"/>
      <c r="K63" s="55">
        <f>SUM(K22,K62)</f>
        <v>99242</v>
      </c>
      <c r="L63" s="19"/>
      <c r="M63" s="153">
        <f>SUM(M62,M22)</f>
        <v>99242</v>
      </c>
      <c r="N63" s="98"/>
      <c r="O63" s="153">
        <f>SUM(O22,O62)</f>
        <v>99242</v>
      </c>
    </row>
    <row r="64" spans="1:15" ht="16.5" thickTop="1">
      <c r="A64" s="20"/>
      <c r="B64" s="17"/>
      <c r="C64" s="20"/>
      <c r="D64" s="17"/>
      <c r="E64" s="19"/>
      <c r="F64" s="19"/>
      <c r="G64" s="19"/>
      <c r="H64" s="24" t="s">
        <v>545</v>
      </c>
      <c r="I64" s="24"/>
      <c r="J64" s="24"/>
      <c r="K64" s="19"/>
      <c r="L64" s="19"/>
      <c r="M64" s="19"/>
      <c r="N64" s="19"/>
      <c r="O64" s="19"/>
    </row>
    <row r="66" spans="1:19" ht="15.75">
      <c r="A66" s="168" t="s">
        <v>529</v>
      </c>
      <c r="B66" s="168"/>
      <c r="C66" s="168"/>
      <c r="D66" s="168"/>
      <c r="E66" s="168"/>
      <c r="F66" s="168"/>
      <c r="G66" s="168"/>
      <c r="H66" s="168"/>
      <c r="I66" s="168"/>
      <c r="J66" s="168"/>
      <c r="K66" s="168"/>
      <c r="L66" s="168"/>
      <c r="M66" s="168"/>
      <c r="N66" s="168"/>
      <c r="O66" s="168"/>
      <c r="P66" s="44"/>
      <c r="Q66" s="44"/>
      <c r="R66" s="44"/>
      <c r="S66" s="44"/>
    </row>
    <row r="67" spans="1:19" ht="15.75">
      <c r="A67" s="17"/>
      <c r="B67" s="17"/>
      <c r="C67" s="20"/>
      <c r="D67" s="17"/>
      <c r="E67" s="44"/>
      <c r="F67" s="44"/>
      <c r="G67" s="44"/>
      <c r="H67" s="44"/>
      <c r="I67" s="44"/>
      <c r="J67" s="44"/>
      <c r="K67" s="44"/>
      <c r="L67" s="44"/>
      <c r="M67" s="44"/>
      <c r="N67" s="44"/>
      <c r="O67" s="44"/>
      <c r="P67" s="44"/>
      <c r="Q67" s="44"/>
      <c r="R67" s="44"/>
      <c r="S67" s="44"/>
    </row>
    <row r="68" spans="1:15" ht="15.75">
      <c r="A68" s="18" t="s">
        <v>311</v>
      </c>
      <c r="B68" s="17"/>
      <c r="C68" s="20"/>
      <c r="D68" s="17"/>
      <c r="E68" s="19"/>
      <c r="F68" s="19"/>
      <c r="G68" s="19"/>
      <c r="H68" s="19"/>
      <c r="I68" s="19"/>
      <c r="J68" s="19"/>
      <c r="K68" s="19"/>
      <c r="L68" s="19"/>
      <c r="M68" s="19"/>
      <c r="N68" s="19"/>
      <c r="O68" s="19"/>
    </row>
    <row r="69" spans="1:15" ht="15.75">
      <c r="A69" s="18" t="s">
        <v>312</v>
      </c>
      <c r="B69" s="17"/>
      <c r="C69" s="20"/>
      <c r="D69" s="17"/>
      <c r="E69" s="19"/>
      <c r="F69" s="19"/>
      <c r="G69" s="19"/>
      <c r="H69" s="19"/>
      <c r="I69" s="19"/>
      <c r="J69" s="19"/>
      <c r="K69" s="19"/>
      <c r="L69" s="19"/>
      <c r="M69" s="19"/>
      <c r="N69" s="19"/>
      <c r="O69" s="19"/>
    </row>
    <row r="70" spans="1:15" ht="15">
      <c r="A70" s="17" t="s">
        <v>313</v>
      </c>
      <c r="B70" s="17"/>
      <c r="C70" s="20" t="s">
        <v>320</v>
      </c>
      <c r="D70" s="17"/>
      <c r="E70" s="21">
        <v>221</v>
      </c>
      <c r="F70" s="19"/>
      <c r="G70" s="21">
        <v>400</v>
      </c>
      <c r="H70" s="19"/>
      <c r="I70" s="21">
        <f>153+155</f>
        <v>308</v>
      </c>
      <c r="J70" s="19"/>
      <c r="K70" s="67">
        <v>1000</v>
      </c>
      <c r="L70" s="19"/>
      <c r="M70" s="136">
        <f>K70</f>
        <v>1000</v>
      </c>
      <c r="N70" s="98"/>
      <c r="O70" s="136">
        <f>M70</f>
        <v>1000</v>
      </c>
    </row>
    <row r="71" spans="1:15" ht="15">
      <c r="A71" s="17" t="s">
        <v>314</v>
      </c>
      <c r="B71" s="17"/>
      <c r="C71" s="20"/>
      <c r="D71" s="17"/>
      <c r="E71" s="19"/>
      <c r="F71" s="19"/>
      <c r="G71" s="19"/>
      <c r="H71" s="19"/>
      <c r="I71" s="19"/>
      <c r="J71" s="19"/>
      <c r="K71" s="19"/>
      <c r="L71" s="19"/>
      <c r="M71" s="142"/>
      <c r="N71" s="98"/>
      <c r="O71" s="142"/>
    </row>
    <row r="72" spans="1:15" ht="15">
      <c r="A72" s="17" t="s">
        <v>315</v>
      </c>
      <c r="B72" s="17"/>
      <c r="C72" s="20" t="s">
        <v>321</v>
      </c>
      <c r="D72" s="17"/>
      <c r="E72" s="21">
        <v>250</v>
      </c>
      <c r="F72" s="19"/>
      <c r="G72" s="21">
        <v>500</v>
      </c>
      <c r="H72" s="19"/>
      <c r="I72" s="21">
        <v>0</v>
      </c>
      <c r="J72" s="19"/>
      <c r="K72" s="21"/>
      <c r="L72" s="19"/>
      <c r="M72" s="136">
        <f>K72</f>
        <v>0</v>
      </c>
      <c r="N72" s="98"/>
      <c r="O72" s="136">
        <f>M72</f>
        <v>0</v>
      </c>
    </row>
    <row r="73" spans="1:15" ht="15">
      <c r="A73" s="17" t="s">
        <v>314</v>
      </c>
      <c r="B73" s="17"/>
      <c r="C73" s="20"/>
      <c r="D73" s="17"/>
      <c r="E73" s="19"/>
      <c r="F73" s="19"/>
      <c r="G73" s="19"/>
      <c r="H73" s="19"/>
      <c r="I73" s="19"/>
      <c r="J73" s="19"/>
      <c r="K73" s="19"/>
      <c r="L73" s="19"/>
      <c r="M73" s="142"/>
      <c r="N73" s="98"/>
      <c r="O73" s="142"/>
    </row>
    <row r="74" spans="1:15" ht="15">
      <c r="A74" s="17" t="s">
        <v>316</v>
      </c>
      <c r="B74" s="17"/>
      <c r="C74" s="20"/>
      <c r="D74" s="17"/>
      <c r="E74" s="19"/>
      <c r="F74" s="19"/>
      <c r="G74" s="19"/>
      <c r="H74" s="19"/>
      <c r="I74" s="19"/>
      <c r="J74" s="19"/>
      <c r="K74" s="19"/>
      <c r="L74" s="19"/>
      <c r="M74" s="142"/>
      <c r="N74" s="98"/>
      <c r="O74" s="142"/>
    </row>
    <row r="75" spans="1:15" ht="15">
      <c r="A75" s="17" t="s">
        <v>304</v>
      </c>
      <c r="B75" s="17"/>
      <c r="C75" s="20" t="s">
        <v>322</v>
      </c>
      <c r="D75" s="17"/>
      <c r="E75" s="21"/>
      <c r="F75" s="19"/>
      <c r="G75" s="21"/>
      <c r="H75" s="19"/>
      <c r="I75" s="21"/>
      <c r="J75" s="19"/>
      <c r="K75" s="21"/>
      <c r="L75" s="19"/>
      <c r="M75" s="136"/>
      <c r="N75" s="98"/>
      <c r="O75" s="136"/>
    </row>
    <row r="76" spans="1:15" ht="15">
      <c r="A76" s="17" t="s">
        <v>317</v>
      </c>
      <c r="B76" s="17"/>
      <c r="C76" s="20"/>
      <c r="D76" s="17"/>
      <c r="E76" s="19"/>
      <c r="F76" s="19"/>
      <c r="G76" s="19"/>
      <c r="H76" s="19"/>
      <c r="I76" s="19"/>
      <c r="J76" s="19"/>
      <c r="K76" s="19"/>
      <c r="L76" s="19"/>
      <c r="M76" s="142"/>
      <c r="N76" s="98"/>
      <c r="O76" s="142"/>
    </row>
    <row r="77" spans="1:15" ht="15">
      <c r="A77" s="17" t="s">
        <v>318</v>
      </c>
      <c r="B77" s="17"/>
      <c r="C77" s="20" t="s">
        <v>323</v>
      </c>
      <c r="D77" s="17"/>
      <c r="E77" s="21"/>
      <c r="F77" s="19"/>
      <c r="G77" s="21"/>
      <c r="H77" s="19"/>
      <c r="I77" s="21"/>
      <c r="J77" s="19"/>
      <c r="K77" s="21"/>
      <c r="L77" s="19"/>
      <c r="M77" s="136"/>
      <c r="N77" s="98"/>
      <c r="O77" s="136"/>
    </row>
    <row r="78" spans="1:15" ht="15">
      <c r="A78" s="17" t="s">
        <v>319</v>
      </c>
      <c r="B78" s="17"/>
      <c r="C78" s="20" t="s">
        <v>324</v>
      </c>
      <c r="D78" s="17"/>
      <c r="E78" s="23"/>
      <c r="F78" s="19"/>
      <c r="G78" s="23"/>
      <c r="H78" s="19"/>
      <c r="I78" s="23"/>
      <c r="J78" s="19"/>
      <c r="K78" s="23"/>
      <c r="L78" s="19"/>
      <c r="M78" s="137"/>
      <c r="N78" s="98"/>
      <c r="O78" s="137"/>
    </row>
    <row r="79" spans="1:15" ht="15.75" thickBot="1">
      <c r="A79" s="17" t="s">
        <v>28</v>
      </c>
      <c r="B79" s="17"/>
      <c r="C79" s="20"/>
      <c r="D79" s="17"/>
      <c r="E79" s="33">
        <f>SUM(E70:E78)</f>
        <v>471</v>
      </c>
      <c r="F79" s="19"/>
      <c r="G79" s="33">
        <f>SUM(G69:G78)</f>
        <v>900</v>
      </c>
      <c r="H79" s="19"/>
      <c r="I79" s="33">
        <f>SUM(I70:I78)</f>
        <v>308</v>
      </c>
      <c r="J79" s="19"/>
      <c r="K79" s="33">
        <f>SUM(K70:K78)</f>
        <v>1000</v>
      </c>
      <c r="L79" s="19"/>
      <c r="M79" s="138">
        <f>SUM(M70:M78)</f>
        <v>1000</v>
      </c>
      <c r="N79" s="98"/>
      <c r="O79" s="138">
        <f>SUM(O70:O78)</f>
        <v>1000</v>
      </c>
    </row>
    <row r="80" spans="1:15" ht="15.75" thickTop="1">
      <c r="A80" s="17"/>
      <c r="B80" s="17"/>
      <c r="C80" s="20"/>
      <c r="D80" s="17"/>
      <c r="E80" s="19"/>
      <c r="F80" s="19"/>
      <c r="G80" s="19"/>
      <c r="H80" s="19"/>
      <c r="I80" s="19"/>
      <c r="J80" s="19"/>
      <c r="K80" s="19"/>
      <c r="L80" s="19"/>
      <c r="M80" s="142"/>
      <c r="N80" s="98"/>
      <c r="O80" s="142"/>
    </row>
    <row r="81" spans="1:15" ht="15.75">
      <c r="A81" s="18" t="s">
        <v>325</v>
      </c>
      <c r="B81" s="17"/>
      <c r="C81" s="20"/>
      <c r="D81" s="17"/>
      <c r="E81" s="19"/>
      <c r="F81" s="19"/>
      <c r="G81" s="19"/>
      <c r="H81" s="19"/>
      <c r="I81" s="19"/>
      <c r="J81" s="19"/>
      <c r="K81" s="19"/>
      <c r="L81" s="19"/>
      <c r="M81" s="142"/>
      <c r="N81" s="98"/>
      <c r="O81" s="142"/>
    </row>
    <row r="82" spans="1:15" ht="15">
      <c r="A82" s="17" t="s">
        <v>326</v>
      </c>
      <c r="B82" s="17"/>
      <c r="C82" s="20" t="s">
        <v>331</v>
      </c>
      <c r="D82" s="17"/>
      <c r="E82" s="21"/>
      <c r="F82" s="19"/>
      <c r="G82" s="21"/>
      <c r="H82" s="19"/>
      <c r="I82" s="21"/>
      <c r="J82" s="19"/>
      <c r="K82" s="21"/>
      <c r="L82" s="19"/>
      <c r="M82" s="136"/>
      <c r="N82" s="98"/>
      <c r="O82" s="136"/>
    </row>
    <row r="83" spans="1:15" ht="15">
      <c r="A83" s="17" t="s">
        <v>327</v>
      </c>
      <c r="B83" s="17"/>
      <c r="C83" s="20" t="s">
        <v>332</v>
      </c>
      <c r="D83" s="17"/>
      <c r="E83" s="23"/>
      <c r="F83" s="17"/>
      <c r="G83" s="23"/>
      <c r="H83" s="17"/>
      <c r="I83" s="23"/>
      <c r="J83" s="17"/>
      <c r="K83" s="23"/>
      <c r="L83" s="17"/>
      <c r="M83" s="137"/>
      <c r="N83" s="96"/>
      <c r="O83" s="137"/>
    </row>
    <row r="84" spans="1:15" ht="15">
      <c r="A84" s="17" t="s">
        <v>328</v>
      </c>
      <c r="B84" s="17"/>
      <c r="C84" s="20" t="s">
        <v>333</v>
      </c>
      <c r="D84" s="17"/>
      <c r="E84" s="23"/>
      <c r="F84" s="17"/>
      <c r="G84" s="23"/>
      <c r="H84" s="17"/>
      <c r="I84" s="23"/>
      <c r="J84" s="17"/>
      <c r="K84" s="23"/>
      <c r="L84" s="17"/>
      <c r="M84" s="137"/>
      <c r="N84" s="96"/>
      <c r="O84" s="137"/>
    </row>
    <row r="85" spans="1:15" ht="15">
      <c r="A85" s="17" t="s">
        <v>329</v>
      </c>
      <c r="B85" s="17"/>
      <c r="C85" s="20" t="s">
        <v>334</v>
      </c>
      <c r="D85" s="17"/>
      <c r="E85" s="23">
        <v>688</v>
      </c>
      <c r="F85" s="17"/>
      <c r="G85" s="23">
        <v>500</v>
      </c>
      <c r="H85" s="17"/>
      <c r="I85" s="23">
        <v>379</v>
      </c>
      <c r="J85" s="17"/>
      <c r="K85" s="23">
        <v>500</v>
      </c>
      <c r="L85" s="17"/>
      <c r="M85" s="137">
        <f>K85</f>
        <v>500</v>
      </c>
      <c r="N85" s="96"/>
      <c r="O85" s="137">
        <f>M85</f>
        <v>500</v>
      </c>
    </row>
    <row r="86" spans="1:15" ht="15">
      <c r="A86" s="17" t="s">
        <v>330</v>
      </c>
      <c r="B86" s="17"/>
      <c r="C86" s="20" t="s">
        <v>335</v>
      </c>
      <c r="D86" s="17"/>
      <c r="E86" s="23"/>
      <c r="F86" s="17"/>
      <c r="G86" s="23">
        <v>500</v>
      </c>
      <c r="H86" s="17"/>
      <c r="I86" s="23"/>
      <c r="J86" s="17"/>
      <c r="K86" s="23">
        <v>0</v>
      </c>
      <c r="L86" s="17"/>
      <c r="M86" s="137">
        <f>K86</f>
        <v>0</v>
      </c>
      <c r="N86" s="96"/>
      <c r="O86" s="137">
        <f>M86</f>
        <v>0</v>
      </c>
    </row>
    <row r="87" spans="1:15" ht="15">
      <c r="A87" s="17" t="s">
        <v>606</v>
      </c>
      <c r="B87" s="17"/>
      <c r="C87" s="20" t="s">
        <v>607</v>
      </c>
      <c r="D87" s="17"/>
      <c r="E87" s="32">
        <v>88</v>
      </c>
      <c r="F87" s="17"/>
      <c r="G87" s="32"/>
      <c r="H87" s="17"/>
      <c r="I87" s="32">
        <v>53</v>
      </c>
      <c r="J87" s="17"/>
      <c r="K87" s="32"/>
      <c r="L87" s="17"/>
      <c r="M87" s="140"/>
      <c r="N87" s="96"/>
      <c r="O87" s="140"/>
    </row>
    <row r="88" spans="1:15" ht="15.75" thickBot="1">
      <c r="A88" s="17" t="s">
        <v>28</v>
      </c>
      <c r="B88" s="17"/>
      <c r="C88" s="20"/>
      <c r="D88" s="17"/>
      <c r="E88" s="33">
        <f>SUM(E82:E87)</f>
        <v>776</v>
      </c>
      <c r="F88" s="17"/>
      <c r="G88" s="33">
        <f>SUM(G82:G86)</f>
        <v>1000</v>
      </c>
      <c r="H88" s="17"/>
      <c r="I88" s="33">
        <f>SUM(I82:I87)</f>
        <v>432</v>
      </c>
      <c r="J88" s="17"/>
      <c r="K88" s="33">
        <f>SUM(K82:K86)</f>
        <v>500</v>
      </c>
      <c r="L88" s="17"/>
      <c r="M88" s="138">
        <f>SUM(M82:M86)</f>
        <v>500</v>
      </c>
      <c r="N88" s="96"/>
      <c r="O88" s="138">
        <f>SUM(O82:O86)</f>
        <v>500</v>
      </c>
    </row>
    <row r="89" spans="1:15" ht="15.75" thickTop="1">
      <c r="A89" s="17"/>
      <c r="B89" s="17"/>
      <c r="C89" s="20"/>
      <c r="D89" s="17"/>
      <c r="E89" s="17"/>
      <c r="F89" s="17"/>
      <c r="G89" s="17"/>
      <c r="H89" s="17"/>
      <c r="I89" s="17"/>
      <c r="J89" s="17"/>
      <c r="K89" s="17"/>
      <c r="L89" s="17"/>
      <c r="M89" s="139"/>
      <c r="N89" s="96"/>
      <c r="O89" s="139"/>
    </row>
    <row r="90" spans="1:15" ht="15.75">
      <c r="A90" s="18" t="s">
        <v>336</v>
      </c>
      <c r="B90" s="17"/>
      <c r="C90" s="20"/>
      <c r="D90" s="17"/>
      <c r="E90" s="17"/>
      <c r="F90" s="17"/>
      <c r="G90" s="17"/>
      <c r="H90" s="17"/>
      <c r="I90" s="17"/>
      <c r="J90" s="17"/>
      <c r="K90" s="17"/>
      <c r="L90" s="17"/>
      <c r="M90" s="139"/>
      <c r="N90" s="96"/>
      <c r="O90" s="139"/>
    </row>
    <row r="91" spans="1:15" ht="15">
      <c r="A91" s="17" t="s">
        <v>337</v>
      </c>
      <c r="B91" s="17"/>
      <c r="C91" s="20"/>
      <c r="D91" s="17"/>
      <c r="E91" s="17"/>
      <c r="F91" s="17"/>
      <c r="G91" s="17"/>
      <c r="H91" s="17"/>
      <c r="I91" s="17"/>
      <c r="J91" s="17"/>
      <c r="K91" s="17"/>
      <c r="L91" s="17"/>
      <c r="M91" s="139"/>
      <c r="N91" s="96"/>
      <c r="O91" s="139"/>
    </row>
    <row r="92" spans="1:15" ht="15">
      <c r="A92" s="17" t="s">
        <v>338</v>
      </c>
      <c r="B92" s="17"/>
      <c r="C92" s="20" t="s">
        <v>341</v>
      </c>
      <c r="D92" s="17"/>
      <c r="E92" s="21">
        <v>2005</v>
      </c>
      <c r="F92" s="17"/>
      <c r="G92" s="21"/>
      <c r="H92" s="17"/>
      <c r="I92" s="21">
        <v>703</v>
      </c>
      <c r="J92" s="17"/>
      <c r="K92" s="21">
        <v>2000</v>
      </c>
      <c r="L92" s="17"/>
      <c r="M92" s="136">
        <f>K92</f>
        <v>2000</v>
      </c>
      <c r="N92" s="96"/>
      <c r="O92" s="136">
        <f>M92</f>
        <v>2000</v>
      </c>
    </row>
    <row r="93" spans="1:15" ht="15">
      <c r="A93" s="17" t="s">
        <v>339</v>
      </c>
      <c r="B93" s="17"/>
      <c r="C93" s="20" t="s">
        <v>342</v>
      </c>
      <c r="D93" s="17"/>
      <c r="E93" s="23"/>
      <c r="F93" s="17"/>
      <c r="G93" s="23"/>
      <c r="H93" s="17"/>
      <c r="I93" s="23"/>
      <c r="J93" s="17"/>
      <c r="K93" s="68">
        <v>0</v>
      </c>
      <c r="L93" s="17"/>
      <c r="M93" s="137">
        <f>K93</f>
        <v>0</v>
      </c>
      <c r="N93" s="96"/>
      <c r="O93" s="137">
        <f>M93</f>
        <v>0</v>
      </c>
    </row>
    <row r="94" spans="1:15" ht="15">
      <c r="A94" s="17" t="s">
        <v>340</v>
      </c>
      <c r="B94" s="17"/>
      <c r="C94" s="20" t="s">
        <v>343</v>
      </c>
      <c r="D94" s="17"/>
      <c r="E94" s="23"/>
      <c r="F94" s="17"/>
      <c r="G94" s="23"/>
      <c r="H94" s="17"/>
      <c r="I94" s="23"/>
      <c r="J94" s="17"/>
      <c r="K94" s="23"/>
      <c r="L94" s="17"/>
      <c r="M94" s="137"/>
      <c r="N94" s="96"/>
      <c r="O94" s="137"/>
    </row>
    <row r="95" spans="1:15" ht="15.75" thickBot="1">
      <c r="A95" s="17" t="s">
        <v>28</v>
      </c>
      <c r="B95" s="17"/>
      <c r="C95" s="20"/>
      <c r="D95" s="17"/>
      <c r="E95" s="33">
        <f>SUM(E91:E94)</f>
        <v>2005</v>
      </c>
      <c r="F95" s="17"/>
      <c r="G95" s="33">
        <f>SUM(G91:G94)</f>
        <v>0</v>
      </c>
      <c r="H95" s="17"/>
      <c r="I95" s="33">
        <f>SUM(I91:I94)</f>
        <v>703</v>
      </c>
      <c r="J95" s="17"/>
      <c r="K95" s="33">
        <f>SUM(K91:K94)</f>
        <v>2000</v>
      </c>
      <c r="L95" s="17"/>
      <c r="M95" s="138">
        <f>SUM(M91:M94)</f>
        <v>2000</v>
      </c>
      <c r="N95" s="96"/>
      <c r="O95" s="138">
        <f>SUM(O91:O94)</f>
        <v>2000</v>
      </c>
    </row>
    <row r="96" spans="1:15" ht="15.75" thickTop="1">
      <c r="A96" s="17"/>
      <c r="B96" s="17"/>
      <c r="C96" s="20"/>
      <c r="D96" s="17"/>
      <c r="E96" s="17"/>
      <c r="F96" s="17"/>
      <c r="G96" s="17"/>
      <c r="H96" s="17"/>
      <c r="I96" s="17"/>
      <c r="J96" s="17"/>
      <c r="K96" s="17"/>
      <c r="L96" s="17"/>
      <c r="M96" s="139"/>
      <c r="N96" s="96"/>
      <c r="O96" s="139"/>
    </row>
    <row r="97" spans="1:15" ht="15.75">
      <c r="A97" s="18" t="s">
        <v>344</v>
      </c>
      <c r="B97" s="17"/>
      <c r="C97" s="20"/>
      <c r="D97" s="17"/>
      <c r="E97" s="17"/>
      <c r="F97" s="17"/>
      <c r="G97" s="17"/>
      <c r="H97" s="17"/>
      <c r="I97" s="17"/>
      <c r="J97" s="17"/>
      <c r="K97" s="17"/>
      <c r="L97" s="17"/>
      <c r="M97" s="139"/>
      <c r="N97" s="96"/>
      <c r="O97" s="139"/>
    </row>
    <row r="98" spans="1:15" ht="15.75">
      <c r="A98" s="18" t="s">
        <v>345</v>
      </c>
      <c r="B98" s="17"/>
      <c r="C98" s="20"/>
      <c r="D98" s="17"/>
      <c r="E98" s="17"/>
      <c r="F98" s="17"/>
      <c r="G98" s="17"/>
      <c r="H98" s="17"/>
      <c r="I98" s="17"/>
      <c r="J98" s="17"/>
      <c r="K98" s="17"/>
      <c r="L98" s="17"/>
      <c r="M98" s="139"/>
      <c r="N98" s="96"/>
      <c r="O98" s="139"/>
    </row>
    <row r="99" spans="1:15" ht="15">
      <c r="A99" s="17" t="s">
        <v>346</v>
      </c>
      <c r="B99" s="17"/>
      <c r="C99" s="20"/>
      <c r="D99" s="17"/>
      <c r="E99" s="17"/>
      <c r="F99" s="17"/>
      <c r="G99" s="17"/>
      <c r="H99" s="17"/>
      <c r="I99" s="17"/>
      <c r="J99" s="17"/>
      <c r="K99" s="17"/>
      <c r="L99" s="17"/>
      <c r="M99" s="139"/>
      <c r="N99" s="96"/>
      <c r="O99" s="139"/>
    </row>
    <row r="100" spans="1:15" ht="15">
      <c r="A100" s="17" t="s">
        <v>347</v>
      </c>
      <c r="B100" s="17"/>
      <c r="C100" s="20" t="s">
        <v>352</v>
      </c>
      <c r="D100" s="17"/>
      <c r="E100" s="21">
        <v>8275</v>
      </c>
      <c r="F100" s="17"/>
      <c r="G100" s="21"/>
      <c r="H100" s="17"/>
      <c r="I100" s="21">
        <v>850</v>
      </c>
      <c r="J100" s="17"/>
      <c r="K100" s="21"/>
      <c r="L100" s="17"/>
      <c r="M100" s="136"/>
      <c r="N100" s="96"/>
      <c r="O100" s="136"/>
    </row>
    <row r="101" spans="1:15" ht="15">
      <c r="A101" s="17" t="s">
        <v>348</v>
      </c>
      <c r="B101" s="17"/>
      <c r="C101" s="20" t="s">
        <v>353</v>
      </c>
      <c r="D101" s="17"/>
      <c r="E101" s="23"/>
      <c r="F101" s="17"/>
      <c r="G101" s="23"/>
      <c r="H101" s="17"/>
      <c r="I101" s="23"/>
      <c r="J101" s="17"/>
      <c r="K101" s="23"/>
      <c r="L101" s="17"/>
      <c r="M101" s="137"/>
      <c r="N101" s="96"/>
      <c r="O101" s="137"/>
    </row>
    <row r="102" spans="1:15" ht="15">
      <c r="A102" s="17" t="s">
        <v>349</v>
      </c>
      <c r="B102" s="17"/>
      <c r="C102" s="20" t="s">
        <v>354</v>
      </c>
      <c r="D102" s="17"/>
      <c r="E102" s="23"/>
      <c r="F102" s="17"/>
      <c r="G102" s="23"/>
      <c r="H102" s="17"/>
      <c r="I102" s="23"/>
      <c r="J102" s="17"/>
      <c r="K102" s="23"/>
      <c r="L102" s="17"/>
      <c r="M102" s="137"/>
      <c r="N102" s="96"/>
      <c r="O102" s="137"/>
    </row>
    <row r="103" spans="1:15" ht="15">
      <c r="A103" s="17" t="s">
        <v>350</v>
      </c>
      <c r="B103" s="17"/>
      <c r="C103" s="20" t="s">
        <v>355</v>
      </c>
      <c r="D103" s="17"/>
      <c r="E103" s="23"/>
      <c r="F103" s="17"/>
      <c r="G103" s="23"/>
      <c r="H103" s="17"/>
      <c r="I103" s="23"/>
      <c r="J103" s="17"/>
      <c r="K103" s="23"/>
      <c r="L103" s="17"/>
      <c r="M103" s="137"/>
      <c r="N103" s="96"/>
      <c r="O103" s="137"/>
    </row>
    <row r="104" spans="1:15" ht="15">
      <c r="A104" s="17" t="s">
        <v>351</v>
      </c>
      <c r="B104" s="17"/>
      <c r="C104" s="20" t="s">
        <v>356</v>
      </c>
      <c r="D104" s="17"/>
      <c r="E104" s="23"/>
      <c r="F104" s="17"/>
      <c r="G104" s="23"/>
      <c r="H104" s="17"/>
      <c r="I104" s="23"/>
      <c r="J104" s="17"/>
      <c r="K104" s="23"/>
      <c r="L104" s="17"/>
      <c r="M104" s="137"/>
      <c r="N104" s="96"/>
      <c r="O104" s="137"/>
    </row>
    <row r="105" spans="1:15" ht="15.75" thickBot="1">
      <c r="A105" s="17" t="s">
        <v>28</v>
      </c>
      <c r="B105" s="17"/>
      <c r="C105" s="17"/>
      <c r="D105" s="17"/>
      <c r="E105" s="33">
        <f>SUM(E99:E104)</f>
        <v>8275</v>
      </c>
      <c r="F105" s="17"/>
      <c r="G105" s="33">
        <f>SUM(G99:G104)</f>
        <v>0</v>
      </c>
      <c r="H105" s="17"/>
      <c r="I105" s="33">
        <f>SUM(I99:I104)</f>
        <v>850</v>
      </c>
      <c r="J105" s="17"/>
      <c r="K105" s="33">
        <f>SUM(K99:K104)</f>
        <v>0</v>
      </c>
      <c r="L105" s="17"/>
      <c r="M105" s="138">
        <f>SUM(M99:M104)</f>
        <v>0</v>
      </c>
      <c r="N105" s="96"/>
      <c r="O105" s="138">
        <f>SUM(O99:O104)</f>
        <v>0</v>
      </c>
    </row>
    <row r="106" spans="1:15" ht="15.75" thickTop="1">
      <c r="A106" s="17"/>
      <c r="B106" s="17"/>
      <c r="C106" s="17"/>
      <c r="D106" s="17"/>
      <c r="E106" s="17"/>
      <c r="F106" s="17"/>
      <c r="G106" s="17"/>
      <c r="H106" s="17"/>
      <c r="I106" s="17"/>
      <c r="J106" s="17"/>
      <c r="K106" s="17"/>
      <c r="L106" s="17"/>
      <c r="M106" s="139"/>
      <c r="N106" s="96"/>
      <c r="O106" s="139"/>
    </row>
    <row r="107" spans="1:15" ht="15.75">
      <c r="A107" s="18" t="s">
        <v>357</v>
      </c>
      <c r="B107" s="17"/>
      <c r="C107" s="17"/>
      <c r="D107" s="17"/>
      <c r="E107" s="17"/>
      <c r="F107" s="17"/>
      <c r="G107" s="17"/>
      <c r="H107" s="17"/>
      <c r="I107" s="17"/>
      <c r="J107" s="17"/>
      <c r="K107" s="17"/>
      <c r="L107" s="17"/>
      <c r="M107" s="139"/>
      <c r="N107" s="96"/>
      <c r="O107" s="139"/>
    </row>
    <row r="108" spans="1:15" ht="15">
      <c r="A108" s="17" t="s">
        <v>358</v>
      </c>
      <c r="B108" s="17"/>
      <c r="C108" s="17"/>
      <c r="D108" s="17"/>
      <c r="E108" s="17"/>
      <c r="F108" s="17"/>
      <c r="G108" s="17"/>
      <c r="H108" s="17"/>
      <c r="I108" s="17"/>
      <c r="J108" s="17"/>
      <c r="K108" s="17"/>
      <c r="L108" s="17"/>
      <c r="M108" s="139"/>
      <c r="N108" s="96"/>
      <c r="O108" s="139"/>
    </row>
    <row r="109" spans="1:15" ht="15">
      <c r="A109" s="17" t="s">
        <v>359</v>
      </c>
      <c r="B109" s="17"/>
      <c r="C109" s="20" t="s">
        <v>365</v>
      </c>
      <c r="D109" s="17"/>
      <c r="E109" s="21"/>
      <c r="F109" s="17"/>
      <c r="G109" s="21"/>
      <c r="H109" s="17"/>
      <c r="I109" s="21"/>
      <c r="J109" s="17"/>
      <c r="K109" s="21"/>
      <c r="L109" s="17"/>
      <c r="M109" s="136"/>
      <c r="N109" s="96"/>
      <c r="O109" s="136"/>
    </row>
    <row r="110" spans="1:15" ht="15">
      <c r="A110" s="17" t="s">
        <v>360</v>
      </c>
      <c r="B110" s="17"/>
      <c r="C110" s="20" t="s">
        <v>366</v>
      </c>
      <c r="D110" s="17"/>
      <c r="E110" s="23"/>
      <c r="F110" s="17"/>
      <c r="G110" s="23"/>
      <c r="H110" s="17"/>
      <c r="I110" s="23"/>
      <c r="J110" s="17"/>
      <c r="K110" s="23"/>
      <c r="L110" s="17"/>
      <c r="M110" s="137"/>
      <c r="N110" s="96"/>
      <c r="O110" s="137"/>
    </row>
    <row r="111" spans="1:15" ht="15">
      <c r="A111" s="17" t="s">
        <v>616</v>
      </c>
      <c r="B111" s="17"/>
      <c r="C111" s="20" t="s">
        <v>617</v>
      </c>
      <c r="D111" s="17"/>
      <c r="E111" s="23">
        <v>2989</v>
      </c>
      <c r="F111" s="17"/>
      <c r="G111" s="23"/>
      <c r="H111" s="17"/>
      <c r="I111" s="19"/>
      <c r="J111" s="17"/>
      <c r="K111" s="23"/>
      <c r="L111" s="17"/>
      <c r="M111" s="137"/>
      <c r="N111" s="96"/>
      <c r="O111" s="137"/>
    </row>
    <row r="112" spans="1:15" ht="15">
      <c r="A112" s="17" t="s">
        <v>361</v>
      </c>
      <c r="B112" s="17"/>
      <c r="C112" s="20"/>
      <c r="D112" s="17"/>
      <c r="E112" s="17"/>
      <c r="F112" s="17"/>
      <c r="G112" s="17"/>
      <c r="H112" s="17"/>
      <c r="I112" s="17"/>
      <c r="J112" s="17"/>
      <c r="K112" s="17"/>
      <c r="L112" s="17"/>
      <c r="M112" s="139"/>
      <c r="N112" s="96"/>
      <c r="O112" s="139"/>
    </row>
    <row r="113" spans="1:15" ht="15">
      <c r="A113" s="17" t="s">
        <v>362</v>
      </c>
      <c r="B113" s="17"/>
      <c r="C113" s="20" t="s">
        <v>367</v>
      </c>
      <c r="D113" s="17"/>
      <c r="E113" s="21"/>
      <c r="F113" s="17"/>
      <c r="G113" s="21"/>
      <c r="H113" s="17"/>
      <c r="I113" s="21"/>
      <c r="J113" s="17"/>
      <c r="K113" s="21"/>
      <c r="L113" s="17"/>
      <c r="M113" s="136"/>
      <c r="N113" s="96"/>
      <c r="O113" s="136"/>
    </row>
    <row r="114" spans="1:15" ht="15">
      <c r="A114" s="17" t="s">
        <v>363</v>
      </c>
      <c r="B114" s="17"/>
      <c r="C114" s="20"/>
      <c r="D114" s="17"/>
      <c r="E114" s="17"/>
      <c r="F114" s="17"/>
      <c r="G114" s="17"/>
      <c r="H114" s="17"/>
      <c r="I114" s="17"/>
      <c r="J114" s="17"/>
      <c r="K114" s="17"/>
      <c r="L114" s="17"/>
      <c r="M114" s="139"/>
      <c r="N114" s="96"/>
      <c r="O114" s="139"/>
    </row>
    <row r="115" spans="1:15" ht="15">
      <c r="A115" s="17" t="s">
        <v>364</v>
      </c>
      <c r="B115" s="17"/>
      <c r="C115" s="20"/>
      <c r="D115" s="17"/>
      <c r="E115" s="19"/>
      <c r="F115" s="17"/>
      <c r="G115" s="19"/>
      <c r="H115" s="17"/>
      <c r="I115" s="19"/>
      <c r="J115" s="17"/>
      <c r="K115" s="19"/>
      <c r="L115" s="17"/>
      <c r="M115" s="142"/>
      <c r="N115" s="96"/>
      <c r="O115" s="142"/>
    </row>
    <row r="116" spans="1:15" ht="15">
      <c r="A116" s="21" t="s">
        <v>514</v>
      </c>
      <c r="B116" s="21"/>
      <c r="C116" s="20" t="s">
        <v>368</v>
      </c>
      <c r="D116" s="17" t="s">
        <v>532</v>
      </c>
      <c r="E116" s="21"/>
      <c r="F116" s="17"/>
      <c r="G116" s="21"/>
      <c r="H116" s="17"/>
      <c r="I116" s="21"/>
      <c r="J116" s="17"/>
      <c r="K116" s="21"/>
      <c r="L116" s="17"/>
      <c r="M116" s="136"/>
      <c r="N116" s="96"/>
      <c r="O116" s="136"/>
    </row>
    <row r="117" spans="1:15" ht="15">
      <c r="A117" s="23" t="s">
        <v>515</v>
      </c>
      <c r="B117" s="23"/>
      <c r="C117" s="20" t="s">
        <v>368</v>
      </c>
      <c r="D117" s="17"/>
      <c r="E117" s="23">
        <v>298</v>
      </c>
      <c r="F117" s="17"/>
      <c r="G117" s="23"/>
      <c r="H117" s="17"/>
      <c r="I117" s="23">
        <v>138</v>
      </c>
      <c r="J117" s="17"/>
      <c r="K117" s="23">
        <v>0</v>
      </c>
      <c r="L117" s="17"/>
      <c r="M117" s="137">
        <f>K117</f>
        <v>0</v>
      </c>
      <c r="N117" s="96"/>
      <c r="O117" s="137">
        <f>M117</f>
        <v>0</v>
      </c>
    </row>
    <row r="118" spans="1:15" ht="15.75" thickBot="1">
      <c r="A118" s="17" t="s">
        <v>28</v>
      </c>
      <c r="B118" s="17"/>
      <c r="C118" s="17"/>
      <c r="D118" s="17"/>
      <c r="E118" s="33">
        <f>SUM(E108:E117)</f>
        <v>3287</v>
      </c>
      <c r="F118" s="17"/>
      <c r="G118" s="33">
        <f>SUM(G107:G117)</f>
        <v>0</v>
      </c>
      <c r="H118" s="17"/>
      <c r="I118" s="33">
        <f>SUM(I108:I117)</f>
        <v>138</v>
      </c>
      <c r="J118" s="17"/>
      <c r="K118" s="33">
        <v>0</v>
      </c>
      <c r="L118" s="17"/>
      <c r="M118" s="138">
        <f>K118</f>
        <v>0</v>
      </c>
      <c r="N118" s="96"/>
      <c r="O118" s="138">
        <f>M118</f>
        <v>0</v>
      </c>
    </row>
    <row r="119" spans="1:15" ht="16.5" thickBot="1" thickTop="1">
      <c r="A119" s="17" t="s">
        <v>528</v>
      </c>
      <c r="B119" s="17"/>
      <c r="C119" s="17"/>
      <c r="D119" s="17"/>
      <c r="E119" s="55">
        <f>SUM(E79,E88,E95,E105,E118)</f>
        <v>14814</v>
      </c>
      <c r="F119" s="17"/>
      <c r="G119" s="55">
        <f>SUM(G79,G88,G95,G105,G118)</f>
        <v>1900</v>
      </c>
      <c r="H119" s="17"/>
      <c r="I119" s="55">
        <f>SUM(I79,I88,I95,I105,I118)</f>
        <v>2431</v>
      </c>
      <c r="J119" s="17"/>
      <c r="K119" s="55">
        <f>SUM(K118,K105,K95,K88,K79)</f>
        <v>3500</v>
      </c>
      <c r="L119" s="17"/>
      <c r="M119" s="153">
        <f>SUM(M118,M105,M95,M88,M79,)</f>
        <v>3500</v>
      </c>
      <c r="N119" s="96"/>
      <c r="O119" s="153">
        <f>SUM(O118,O105,O95,O88,O79,)</f>
        <v>3500</v>
      </c>
    </row>
    <row r="120" spans="1:15" ht="15.75" thickTop="1">
      <c r="A120" s="17"/>
      <c r="B120" s="17"/>
      <c r="C120" s="17"/>
      <c r="D120" s="17"/>
      <c r="E120" s="17"/>
      <c r="F120" s="17"/>
      <c r="G120" s="17"/>
      <c r="H120" s="17"/>
      <c r="I120" s="17"/>
      <c r="J120" s="17"/>
      <c r="K120" s="17"/>
      <c r="L120" s="17"/>
      <c r="M120" s="17"/>
      <c r="N120" s="17"/>
      <c r="O120" s="17"/>
    </row>
    <row r="121" spans="1:15" ht="15">
      <c r="A121" s="17"/>
      <c r="B121" s="17"/>
      <c r="C121" s="17"/>
      <c r="D121" s="17"/>
      <c r="E121" s="17"/>
      <c r="F121" s="17"/>
      <c r="G121" s="17"/>
      <c r="H121" s="17"/>
      <c r="I121" s="17"/>
      <c r="J121" s="17"/>
      <c r="K121" s="17"/>
      <c r="L121" s="17"/>
      <c r="M121" s="17"/>
      <c r="N121" s="17"/>
      <c r="O121" s="17"/>
    </row>
    <row r="122" spans="1:15" ht="15">
      <c r="A122" s="17"/>
      <c r="B122" s="17"/>
      <c r="C122" s="17"/>
      <c r="D122" s="17"/>
      <c r="E122" s="17"/>
      <c r="F122" s="17"/>
      <c r="G122" s="17"/>
      <c r="H122" s="17"/>
      <c r="I122" s="17"/>
      <c r="J122" s="17"/>
      <c r="K122" s="17"/>
      <c r="L122" s="17"/>
      <c r="M122" s="17"/>
      <c r="N122" s="17"/>
      <c r="O122" s="17"/>
    </row>
    <row r="123" spans="1:15" ht="15">
      <c r="A123" s="17"/>
      <c r="B123" s="17"/>
      <c r="C123" s="17"/>
      <c r="D123" s="17"/>
      <c r="E123" s="17"/>
      <c r="F123" s="17"/>
      <c r="G123" s="17"/>
      <c r="H123" s="17"/>
      <c r="I123" s="17"/>
      <c r="J123" s="17"/>
      <c r="K123" s="17"/>
      <c r="L123" s="17"/>
      <c r="M123" s="17"/>
      <c r="N123" s="17"/>
      <c r="O123" s="17"/>
    </row>
    <row r="124" spans="1:15" ht="15">
      <c r="A124" s="17"/>
      <c r="B124" s="17"/>
      <c r="C124" s="17"/>
      <c r="D124" s="17"/>
      <c r="E124" s="17"/>
      <c r="F124" s="17"/>
      <c r="G124" s="17"/>
      <c r="H124" s="17"/>
      <c r="I124" s="17"/>
      <c r="J124" s="17"/>
      <c r="K124" s="17"/>
      <c r="L124" s="17"/>
      <c r="M124" s="17"/>
      <c r="N124" s="17"/>
      <c r="O124" s="17"/>
    </row>
    <row r="125" spans="1:15" ht="15">
      <c r="A125" s="17"/>
      <c r="B125" s="17"/>
      <c r="C125" s="17"/>
      <c r="D125" s="17"/>
      <c r="E125" s="17"/>
      <c r="F125" s="17"/>
      <c r="G125" s="17"/>
      <c r="H125" s="17"/>
      <c r="I125" s="17"/>
      <c r="J125" s="17"/>
      <c r="K125" s="17"/>
      <c r="L125" s="17"/>
      <c r="M125" s="17"/>
      <c r="N125" s="17"/>
      <c r="O125" s="17"/>
    </row>
    <row r="126" spans="1:15" ht="15.75">
      <c r="A126" s="17"/>
      <c r="B126" s="17"/>
      <c r="C126" s="17"/>
      <c r="D126" s="17"/>
      <c r="E126" s="17"/>
      <c r="F126" s="17"/>
      <c r="G126" s="17"/>
      <c r="H126" s="18" t="s">
        <v>546</v>
      </c>
      <c r="I126" s="18"/>
      <c r="J126" s="18"/>
      <c r="K126" s="17"/>
      <c r="L126" s="17"/>
      <c r="M126" s="17"/>
      <c r="N126" s="17"/>
      <c r="O126" s="17"/>
    </row>
    <row r="127" spans="1:15" ht="15">
      <c r="A127" s="17"/>
      <c r="B127" s="17"/>
      <c r="C127" s="17"/>
      <c r="D127" s="17"/>
      <c r="E127" s="17"/>
      <c r="F127" s="17"/>
      <c r="G127" s="17"/>
      <c r="H127" s="17"/>
      <c r="I127" s="17"/>
      <c r="J127" s="17"/>
      <c r="K127" s="17"/>
      <c r="L127" s="17"/>
      <c r="M127" s="17"/>
      <c r="N127" s="17"/>
      <c r="O127" s="17"/>
    </row>
    <row r="128" spans="1:15" ht="15.75">
      <c r="A128" s="168" t="s">
        <v>529</v>
      </c>
      <c r="B128" s="168"/>
      <c r="C128" s="168"/>
      <c r="D128" s="168"/>
      <c r="E128" s="168"/>
      <c r="F128" s="168"/>
      <c r="G128" s="168"/>
      <c r="H128" s="168"/>
      <c r="I128" s="168"/>
      <c r="J128" s="168"/>
      <c r="K128" s="168"/>
      <c r="L128" s="168"/>
      <c r="M128" s="168"/>
      <c r="N128" s="168"/>
      <c r="O128" s="168"/>
    </row>
    <row r="130" spans="1:15" ht="15">
      <c r="A130" s="17"/>
      <c r="B130" s="17"/>
      <c r="C130" s="17"/>
      <c r="D130" s="17"/>
      <c r="E130" s="17"/>
      <c r="F130" s="17"/>
      <c r="G130" s="17"/>
      <c r="H130" s="17"/>
      <c r="I130" s="17"/>
      <c r="J130" s="17"/>
      <c r="K130" s="17"/>
      <c r="L130" s="17"/>
      <c r="M130" s="17"/>
      <c r="N130" s="17"/>
      <c r="O130" s="17"/>
    </row>
    <row r="131" spans="1:15" ht="15.75">
      <c r="A131" s="18" t="s">
        <v>369</v>
      </c>
      <c r="B131" s="17"/>
      <c r="C131" s="17"/>
      <c r="D131" s="17"/>
      <c r="E131" s="17"/>
      <c r="F131" s="17"/>
      <c r="G131" s="17"/>
      <c r="H131" s="17"/>
      <c r="I131" s="17"/>
      <c r="J131" s="17"/>
      <c r="K131" s="17"/>
      <c r="L131" s="17"/>
      <c r="M131" s="17"/>
      <c r="N131" s="17"/>
      <c r="O131" s="17"/>
    </row>
    <row r="132" spans="1:15" ht="15">
      <c r="A132" s="17" t="s">
        <v>370</v>
      </c>
      <c r="B132" s="17"/>
      <c r="C132" s="20" t="s">
        <v>371</v>
      </c>
      <c r="D132" s="17"/>
      <c r="E132" s="21"/>
      <c r="F132" s="17"/>
      <c r="G132" s="21"/>
      <c r="H132" s="17"/>
      <c r="I132" s="21"/>
      <c r="J132" s="17"/>
      <c r="K132" s="21"/>
      <c r="L132" s="17"/>
      <c r="M132" s="136"/>
      <c r="N132" s="96"/>
      <c r="O132" s="136"/>
    </row>
    <row r="133" spans="1:15" ht="15">
      <c r="A133" s="17" t="s">
        <v>28</v>
      </c>
      <c r="B133" s="17"/>
      <c r="C133" s="17"/>
      <c r="D133" s="17"/>
      <c r="E133" s="17"/>
      <c r="F133" s="17"/>
      <c r="G133" s="17"/>
      <c r="H133" s="17"/>
      <c r="I133" s="17"/>
      <c r="J133" s="17"/>
      <c r="K133" s="17"/>
      <c r="L133" s="17"/>
      <c r="M133" s="139"/>
      <c r="N133" s="96"/>
      <c r="O133" s="139"/>
    </row>
    <row r="134" spans="1:15" ht="15">
      <c r="A134" s="17"/>
      <c r="B134" s="17"/>
      <c r="C134" s="17"/>
      <c r="D134" s="17"/>
      <c r="E134" s="17"/>
      <c r="F134" s="17"/>
      <c r="G134" s="17"/>
      <c r="H134" s="17"/>
      <c r="I134" s="17"/>
      <c r="J134" s="17"/>
      <c r="K134" s="17"/>
      <c r="L134" s="17"/>
      <c r="M134" s="139"/>
      <c r="N134" s="96"/>
      <c r="O134" s="139"/>
    </row>
    <row r="135" spans="1:15" ht="15.75">
      <c r="A135" s="18" t="s">
        <v>372</v>
      </c>
      <c r="B135" s="17"/>
      <c r="C135" s="17"/>
      <c r="D135" s="17"/>
      <c r="E135" s="17"/>
      <c r="F135" s="17"/>
      <c r="G135" s="17"/>
      <c r="H135" s="17"/>
      <c r="I135" s="17"/>
      <c r="J135" s="17"/>
      <c r="K135" s="17"/>
      <c r="L135" s="17"/>
      <c r="M135" s="139"/>
      <c r="N135" s="96"/>
      <c r="O135" s="139"/>
    </row>
    <row r="136" spans="1:15" ht="15">
      <c r="A136" s="17" t="s">
        <v>373</v>
      </c>
      <c r="B136" s="17"/>
      <c r="C136" s="20" t="s">
        <v>386</v>
      </c>
      <c r="D136" s="17"/>
      <c r="E136" s="21"/>
      <c r="F136" s="17"/>
      <c r="G136" s="21"/>
      <c r="H136" s="17"/>
      <c r="I136" s="21"/>
      <c r="J136" s="17"/>
      <c r="K136" s="21"/>
      <c r="L136" s="17"/>
      <c r="M136" s="136"/>
      <c r="N136" s="96"/>
      <c r="O136" s="136"/>
    </row>
    <row r="137" spans="1:15" ht="15">
      <c r="A137" s="17" t="s">
        <v>608</v>
      </c>
      <c r="B137" s="17"/>
      <c r="C137" s="20"/>
      <c r="D137" s="17"/>
      <c r="E137" s="21"/>
      <c r="F137" s="17"/>
      <c r="G137" s="21"/>
      <c r="H137" s="17"/>
      <c r="I137" s="21">
        <v>29538</v>
      </c>
      <c r="J137" s="17"/>
      <c r="K137" s="21"/>
      <c r="L137" s="17"/>
      <c r="M137" s="136"/>
      <c r="N137" s="96"/>
      <c r="O137" s="136"/>
    </row>
    <row r="138" spans="1:15" ht="15">
      <c r="A138" s="17" t="s">
        <v>374</v>
      </c>
      <c r="B138" s="17"/>
      <c r="C138" s="20" t="s">
        <v>387</v>
      </c>
      <c r="D138" s="17"/>
      <c r="E138" s="23">
        <v>38188</v>
      </c>
      <c r="F138" s="17"/>
      <c r="G138" s="23">
        <v>18000</v>
      </c>
      <c r="H138" s="17"/>
      <c r="I138" s="23">
        <v>17558</v>
      </c>
      <c r="J138" s="17"/>
      <c r="K138" s="68">
        <v>18000</v>
      </c>
      <c r="L138" s="17"/>
      <c r="M138" s="137">
        <f>K138</f>
        <v>18000</v>
      </c>
      <c r="N138" s="96"/>
      <c r="O138" s="137">
        <f>M138</f>
        <v>18000</v>
      </c>
    </row>
    <row r="139" spans="1:15" ht="15">
      <c r="A139" s="17" t="s">
        <v>375</v>
      </c>
      <c r="B139" s="17"/>
      <c r="C139" s="20"/>
      <c r="D139" s="17"/>
      <c r="E139" s="17"/>
      <c r="F139" s="17"/>
      <c r="G139" s="17"/>
      <c r="H139" s="17"/>
      <c r="I139" s="17"/>
      <c r="J139" s="17"/>
      <c r="K139" s="17"/>
      <c r="L139" s="17"/>
      <c r="M139" s="139"/>
      <c r="N139" s="96"/>
      <c r="O139" s="139"/>
    </row>
    <row r="140" spans="1:15" ht="15">
      <c r="A140" s="17" t="s">
        <v>376</v>
      </c>
      <c r="B140" s="17"/>
      <c r="C140" s="20" t="s">
        <v>388</v>
      </c>
      <c r="D140" s="17"/>
      <c r="E140" s="21"/>
      <c r="F140" s="17"/>
      <c r="G140" s="21"/>
      <c r="H140" s="17"/>
      <c r="I140" s="21"/>
      <c r="J140" s="17"/>
      <c r="K140" s="21"/>
      <c r="L140" s="17"/>
      <c r="M140" s="136"/>
      <c r="N140" s="96"/>
      <c r="O140" s="136"/>
    </row>
    <row r="141" spans="1:15" ht="15">
      <c r="A141" s="17" t="s">
        <v>377</v>
      </c>
      <c r="B141" s="17"/>
      <c r="C141" s="20"/>
      <c r="D141" s="17"/>
      <c r="E141" s="17"/>
      <c r="F141" s="17"/>
      <c r="G141" s="17"/>
      <c r="H141" s="17"/>
      <c r="I141" s="17"/>
      <c r="J141" s="17"/>
      <c r="K141" s="17"/>
      <c r="L141" s="17"/>
      <c r="M141" s="139"/>
      <c r="N141" s="96"/>
      <c r="O141" s="139"/>
    </row>
    <row r="142" spans="1:15" ht="15">
      <c r="A142" s="17" t="s">
        <v>378</v>
      </c>
      <c r="B142" s="17"/>
      <c r="C142" s="20" t="s">
        <v>389</v>
      </c>
      <c r="D142" s="17"/>
      <c r="E142" s="21"/>
      <c r="F142" s="17"/>
      <c r="G142" s="21"/>
      <c r="H142" s="17"/>
      <c r="I142" s="21"/>
      <c r="J142" s="17"/>
      <c r="K142" s="21"/>
      <c r="L142" s="17"/>
      <c r="M142" s="136"/>
      <c r="N142" s="96"/>
      <c r="O142" s="136"/>
    </row>
    <row r="143" spans="1:15" ht="15">
      <c r="A143" s="17" t="s">
        <v>379</v>
      </c>
      <c r="B143" s="17"/>
      <c r="C143" s="20"/>
      <c r="D143" s="17"/>
      <c r="E143" s="17"/>
      <c r="F143" s="17"/>
      <c r="G143" s="17"/>
      <c r="H143" s="17"/>
      <c r="I143" s="17"/>
      <c r="J143" s="17"/>
      <c r="K143" s="17"/>
      <c r="L143" s="17"/>
      <c r="M143" s="139"/>
      <c r="N143" s="96"/>
      <c r="O143" s="139"/>
    </row>
    <row r="144" spans="1:15" ht="15">
      <c r="A144" s="17" t="s">
        <v>378</v>
      </c>
      <c r="B144" s="17"/>
      <c r="C144" s="20" t="s">
        <v>390</v>
      </c>
      <c r="D144" s="17"/>
      <c r="E144" s="21"/>
      <c r="F144" s="17"/>
      <c r="G144" s="21"/>
      <c r="H144" s="17"/>
      <c r="I144" s="21"/>
      <c r="J144" s="17"/>
      <c r="K144" s="21"/>
      <c r="L144" s="17"/>
      <c r="M144" s="136"/>
      <c r="N144" s="96"/>
      <c r="O144" s="136"/>
    </row>
    <row r="145" spans="1:15" ht="15">
      <c r="A145" s="17" t="s">
        <v>380</v>
      </c>
      <c r="B145" s="17"/>
      <c r="C145" s="20" t="s">
        <v>391</v>
      </c>
      <c r="D145" s="17"/>
      <c r="E145" s="23"/>
      <c r="F145" s="17"/>
      <c r="G145" s="23"/>
      <c r="H145" s="17"/>
      <c r="I145" s="23"/>
      <c r="J145" s="17"/>
      <c r="K145" s="23"/>
      <c r="L145" s="17"/>
      <c r="M145" s="137"/>
      <c r="N145" s="96"/>
      <c r="O145" s="137"/>
    </row>
    <row r="146" spans="1:15" ht="15">
      <c r="A146" s="17" t="s">
        <v>381</v>
      </c>
      <c r="B146" s="17"/>
      <c r="C146" s="20"/>
      <c r="D146" s="17"/>
      <c r="E146" s="17"/>
      <c r="F146" s="17"/>
      <c r="G146" s="17"/>
      <c r="H146" s="17"/>
      <c r="I146" s="17"/>
      <c r="J146" s="17"/>
      <c r="K146" s="17"/>
      <c r="L146" s="17"/>
      <c r="M146" s="139"/>
      <c r="N146" s="96"/>
      <c r="O146" s="139"/>
    </row>
    <row r="147" spans="1:15" ht="15">
      <c r="A147" s="17" t="s">
        <v>382</v>
      </c>
      <c r="B147" s="17"/>
      <c r="C147" s="20" t="s">
        <v>392</v>
      </c>
      <c r="D147" s="17"/>
      <c r="E147" s="21"/>
      <c r="F147" s="17"/>
      <c r="G147" s="21"/>
      <c r="H147" s="17"/>
      <c r="I147" s="21"/>
      <c r="J147" s="17"/>
      <c r="K147" s="21"/>
      <c r="L147" s="17"/>
      <c r="M147" s="136"/>
      <c r="N147" s="96"/>
      <c r="O147" s="136"/>
    </row>
    <row r="148" spans="1:15" ht="15">
      <c r="A148" s="17" t="s">
        <v>383</v>
      </c>
      <c r="B148" s="17"/>
      <c r="C148" s="20" t="s">
        <v>393</v>
      </c>
      <c r="D148" s="17"/>
      <c r="E148" s="23"/>
      <c r="F148" s="17"/>
      <c r="G148" s="23"/>
      <c r="H148" s="17"/>
      <c r="I148" s="23"/>
      <c r="J148" s="17"/>
      <c r="K148" s="23"/>
      <c r="L148" s="17"/>
      <c r="M148" s="137"/>
      <c r="N148" s="96"/>
      <c r="O148" s="137"/>
    </row>
    <row r="149" spans="1:15" ht="15">
      <c r="A149" s="17" t="s">
        <v>384</v>
      </c>
      <c r="B149" s="17"/>
      <c r="C149" s="20" t="s">
        <v>394</v>
      </c>
      <c r="D149" s="17"/>
      <c r="E149" s="23"/>
      <c r="F149" s="17"/>
      <c r="G149" s="23"/>
      <c r="H149" s="17"/>
      <c r="I149" s="23"/>
      <c r="J149" s="17"/>
      <c r="K149" s="23"/>
      <c r="L149" s="17"/>
      <c r="M149" s="137"/>
      <c r="N149" s="96"/>
      <c r="O149" s="137"/>
    </row>
    <row r="150" spans="1:15" ht="15">
      <c r="A150" s="17" t="s">
        <v>385</v>
      </c>
      <c r="B150" s="17"/>
      <c r="C150" s="20" t="s">
        <v>395</v>
      </c>
      <c r="D150" s="17"/>
      <c r="E150" s="23"/>
      <c r="F150" s="17"/>
      <c r="G150" s="23">
        <v>687</v>
      </c>
      <c r="H150" s="17"/>
      <c r="I150" s="23"/>
      <c r="J150" s="17"/>
      <c r="K150" s="23">
        <v>0</v>
      </c>
      <c r="L150" s="17"/>
      <c r="M150" s="137"/>
      <c r="N150" s="96"/>
      <c r="O150" s="137"/>
    </row>
    <row r="151" spans="1:15" ht="15.75" thickBot="1">
      <c r="A151" s="17" t="s">
        <v>28</v>
      </c>
      <c r="B151" s="17"/>
      <c r="C151" s="17"/>
      <c r="D151" s="17"/>
      <c r="E151" s="33">
        <f>SUM(E136:E150)</f>
        <v>38188</v>
      </c>
      <c r="F151" s="17"/>
      <c r="G151" s="33">
        <f>SUM(G132:G150)</f>
        <v>18687</v>
      </c>
      <c r="H151" s="17"/>
      <c r="I151" s="33">
        <f>SUM(I136:I150)</f>
        <v>47096</v>
      </c>
      <c r="J151" s="17"/>
      <c r="K151" s="33">
        <f>SUM(K132:K150)</f>
        <v>18000</v>
      </c>
      <c r="L151" s="17"/>
      <c r="M151" s="138">
        <f>SUM(M136:M150)</f>
        <v>18000</v>
      </c>
      <c r="N151" s="96"/>
      <c r="O151" s="138">
        <f>SUM(O136:O150)</f>
        <v>18000</v>
      </c>
    </row>
    <row r="152" spans="1:15" ht="15.75" thickTop="1">
      <c r="A152" s="17"/>
      <c r="B152" s="17"/>
      <c r="C152" s="17"/>
      <c r="D152" s="17"/>
      <c r="E152" s="17"/>
      <c r="F152" s="17"/>
      <c r="G152" s="17"/>
      <c r="H152" s="17"/>
      <c r="I152" s="17"/>
      <c r="J152" s="17"/>
      <c r="K152" s="17"/>
      <c r="L152" s="17"/>
      <c r="M152" s="139"/>
      <c r="N152" s="96"/>
      <c r="O152" s="139"/>
    </row>
    <row r="153" spans="1:15" ht="15.75">
      <c r="A153" s="18" t="s">
        <v>396</v>
      </c>
      <c r="B153" s="17"/>
      <c r="C153" s="17"/>
      <c r="D153" s="17"/>
      <c r="E153" s="17"/>
      <c r="F153" s="17"/>
      <c r="G153" s="17"/>
      <c r="H153" s="17"/>
      <c r="I153" s="17"/>
      <c r="J153" s="17"/>
      <c r="K153" s="17"/>
      <c r="L153" s="17"/>
      <c r="M153" s="139"/>
      <c r="N153" s="96"/>
      <c r="O153" s="139"/>
    </row>
    <row r="154" spans="1:15" ht="15">
      <c r="A154" s="17" t="s">
        <v>397</v>
      </c>
      <c r="B154" s="17"/>
      <c r="C154" s="20" t="s">
        <v>403</v>
      </c>
      <c r="D154" s="17"/>
      <c r="E154" s="21"/>
      <c r="F154" s="17"/>
      <c r="G154" s="21"/>
      <c r="H154" s="17"/>
      <c r="I154" s="21"/>
      <c r="J154" s="17"/>
      <c r="K154" s="21"/>
      <c r="L154" s="17"/>
      <c r="M154" s="136"/>
      <c r="N154" s="96"/>
      <c r="O154" s="136"/>
    </row>
    <row r="155" spans="1:15" ht="15">
      <c r="A155" s="17" t="s">
        <v>398</v>
      </c>
      <c r="B155" s="17"/>
      <c r="C155" s="20"/>
      <c r="D155" s="17"/>
      <c r="E155" s="17"/>
      <c r="F155" s="17"/>
      <c r="G155" s="17"/>
      <c r="H155" s="17"/>
      <c r="I155" s="17"/>
      <c r="J155" s="17"/>
      <c r="K155" s="17"/>
      <c r="L155" s="17"/>
      <c r="M155" s="139"/>
      <c r="N155" s="96"/>
      <c r="O155" s="139"/>
    </row>
    <row r="156" spans="1:15" ht="15">
      <c r="A156" s="17" t="s">
        <v>399</v>
      </c>
      <c r="B156" s="17"/>
      <c r="C156" s="20"/>
      <c r="D156" s="17"/>
      <c r="E156" s="17"/>
      <c r="F156" s="17"/>
      <c r="G156" s="17"/>
      <c r="H156" s="17"/>
      <c r="I156" s="17"/>
      <c r="J156" s="17"/>
      <c r="K156" s="17"/>
      <c r="L156" s="17"/>
      <c r="M156" s="139"/>
      <c r="N156" s="96"/>
      <c r="O156" s="139"/>
    </row>
    <row r="157" spans="1:15" ht="15">
      <c r="A157" s="17" t="s">
        <v>400</v>
      </c>
      <c r="B157" s="17"/>
      <c r="C157" s="20" t="s">
        <v>404</v>
      </c>
      <c r="D157" s="17"/>
      <c r="E157" s="21"/>
      <c r="F157" s="17"/>
      <c r="G157" s="21"/>
      <c r="H157" s="17"/>
      <c r="I157" s="21"/>
      <c r="J157" s="17"/>
      <c r="K157" s="21"/>
      <c r="L157" s="17"/>
      <c r="M157" s="136"/>
      <c r="N157" s="96"/>
      <c r="O157" s="136"/>
    </row>
    <row r="158" spans="1:15" ht="15">
      <c r="A158" s="17" t="s">
        <v>384</v>
      </c>
      <c r="B158" s="17"/>
      <c r="C158" s="20" t="s">
        <v>405</v>
      </c>
      <c r="D158" s="17"/>
      <c r="E158" s="23"/>
      <c r="F158" s="17"/>
      <c r="G158" s="23"/>
      <c r="H158" s="17"/>
      <c r="I158" s="23"/>
      <c r="J158" s="17"/>
      <c r="K158" s="23"/>
      <c r="L158" s="17"/>
      <c r="M158" s="137"/>
      <c r="N158" s="96"/>
      <c r="O158" s="137"/>
    </row>
    <row r="159" spans="1:15" ht="15">
      <c r="A159" s="21"/>
      <c r="B159" s="21"/>
      <c r="C159" s="35"/>
      <c r="D159" s="17"/>
      <c r="E159" s="23"/>
      <c r="F159" s="17"/>
      <c r="G159" s="23"/>
      <c r="H159" s="17"/>
      <c r="I159" s="23"/>
      <c r="J159" s="17"/>
      <c r="K159" s="23"/>
      <c r="L159" s="17"/>
      <c r="M159" s="137"/>
      <c r="N159" s="96"/>
      <c r="O159" s="137"/>
    </row>
    <row r="160" spans="1:15" ht="15">
      <c r="A160" s="34" t="s">
        <v>401</v>
      </c>
      <c r="B160" s="17"/>
      <c r="C160" s="20"/>
      <c r="D160" s="17"/>
      <c r="E160" s="17"/>
      <c r="F160" s="17"/>
      <c r="G160" s="17"/>
      <c r="H160" s="17"/>
      <c r="I160" s="17"/>
      <c r="J160" s="17"/>
      <c r="K160" s="17"/>
      <c r="L160" s="17"/>
      <c r="M160" s="139"/>
      <c r="N160" s="96"/>
      <c r="O160" s="139"/>
    </row>
    <row r="161" spans="1:15" ht="15">
      <c r="A161" s="34" t="s">
        <v>402</v>
      </c>
      <c r="B161" s="17"/>
      <c r="C161" s="20" t="s">
        <v>406</v>
      </c>
      <c r="D161" s="17"/>
      <c r="E161" s="21"/>
      <c r="F161" s="17"/>
      <c r="G161" s="21"/>
      <c r="H161" s="17"/>
      <c r="I161" s="21"/>
      <c r="J161" s="17"/>
      <c r="K161" s="21"/>
      <c r="L161" s="17"/>
      <c r="M161" s="136"/>
      <c r="N161" s="96"/>
      <c r="O161" s="136"/>
    </row>
    <row r="162" spans="1:15" ht="15.75" thickBot="1">
      <c r="A162" s="17" t="s">
        <v>28</v>
      </c>
      <c r="B162" s="17"/>
      <c r="C162" s="17"/>
      <c r="D162" s="17"/>
      <c r="E162" s="33">
        <f>SUM(E154:E161)</f>
        <v>0</v>
      </c>
      <c r="F162" s="17"/>
      <c r="G162" s="33">
        <f>SUM(G154:G161)</f>
        <v>0</v>
      </c>
      <c r="H162" s="17"/>
      <c r="I162" s="33">
        <f>SUM(I154:I161)</f>
        <v>0</v>
      </c>
      <c r="J162" s="17"/>
      <c r="K162" s="33">
        <f>SUM(K154:K161)</f>
        <v>0</v>
      </c>
      <c r="L162" s="17"/>
      <c r="M162" s="138">
        <f>SUM(M154:M161)</f>
        <v>0</v>
      </c>
      <c r="N162" s="96"/>
      <c r="O162" s="138">
        <f>SUM(O154:O161)</f>
        <v>0</v>
      </c>
    </row>
    <row r="163" spans="1:15" ht="15.75" thickTop="1">
      <c r="A163" s="17"/>
      <c r="B163" s="17"/>
      <c r="C163" s="17"/>
      <c r="D163" s="17"/>
      <c r="E163" s="17"/>
      <c r="F163" s="17"/>
      <c r="G163" s="17"/>
      <c r="H163" s="17"/>
      <c r="I163" s="17"/>
      <c r="J163" s="17"/>
      <c r="K163" s="17"/>
      <c r="L163" s="17"/>
      <c r="M163" s="96"/>
      <c r="N163" s="96"/>
      <c r="O163" s="139"/>
    </row>
    <row r="164" spans="1:15" ht="15.75">
      <c r="A164" s="18" t="s">
        <v>407</v>
      </c>
      <c r="B164" s="17"/>
      <c r="C164" s="17"/>
      <c r="D164" s="17"/>
      <c r="E164" s="17"/>
      <c r="F164" s="17"/>
      <c r="G164" s="17"/>
      <c r="H164" s="17"/>
      <c r="I164" s="17"/>
      <c r="J164" s="17"/>
      <c r="K164" s="17"/>
      <c r="L164" s="17"/>
      <c r="M164" s="96"/>
      <c r="N164" s="96"/>
      <c r="O164" s="139"/>
    </row>
    <row r="165" spans="1:15" ht="15">
      <c r="A165" s="17" t="s">
        <v>408</v>
      </c>
      <c r="B165" s="17"/>
      <c r="C165" s="20" t="s">
        <v>409</v>
      </c>
      <c r="D165" s="17"/>
      <c r="E165" s="21"/>
      <c r="F165" s="17"/>
      <c r="G165" s="21"/>
      <c r="H165" s="17"/>
      <c r="I165" s="21"/>
      <c r="J165" s="17"/>
      <c r="K165" s="21"/>
      <c r="L165" s="17"/>
      <c r="M165" s="136"/>
      <c r="N165" s="96"/>
      <c r="O165" s="136"/>
    </row>
    <row r="166" spans="1:15" ht="15.75" thickBot="1">
      <c r="A166" s="17" t="s">
        <v>28</v>
      </c>
      <c r="B166" s="17"/>
      <c r="C166" s="20"/>
      <c r="D166" s="17"/>
      <c r="E166" s="33">
        <f>SUM(E165)</f>
        <v>0</v>
      </c>
      <c r="F166" s="17"/>
      <c r="G166" s="33">
        <f>SUM(G165)</f>
        <v>0</v>
      </c>
      <c r="H166" s="17"/>
      <c r="I166" s="33">
        <f>SUM(I165)</f>
        <v>0</v>
      </c>
      <c r="J166" s="17"/>
      <c r="K166" s="33">
        <f>SUM(K165)</f>
        <v>0</v>
      </c>
      <c r="L166" s="17"/>
      <c r="M166" s="138">
        <f>SUM(M165)</f>
        <v>0</v>
      </c>
      <c r="N166" s="96"/>
      <c r="O166" s="138">
        <f>SUM(O165)</f>
        <v>0</v>
      </c>
    </row>
    <row r="167" spans="1:15" ht="16.5" thickBot="1" thickTop="1">
      <c r="A167" s="17" t="s">
        <v>528</v>
      </c>
      <c r="B167" s="17"/>
      <c r="C167" s="17"/>
      <c r="D167" s="17"/>
      <c r="E167" s="55">
        <f>SUM(E151,E162,E166)</f>
        <v>38188</v>
      </c>
      <c r="F167" s="17"/>
      <c r="G167" s="55">
        <f>SUM(G151,G162,G166)</f>
        <v>18687</v>
      </c>
      <c r="H167" s="17"/>
      <c r="I167" s="55">
        <f>SUM(I151,I162,I166)</f>
        <v>47096</v>
      </c>
      <c r="J167" s="17"/>
      <c r="K167" s="55">
        <f>SUM(K166,K162,K151,)</f>
        <v>18000</v>
      </c>
      <c r="L167" s="17"/>
      <c r="M167" s="153">
        <f>SUM(M151,M162,M166)</f>
        <v>18000</v>
      </c>
      <c r="N167" s="96"/>
      <c r="O167" s="153">
        <f>SUM(O151,O162,O166)</f>
        <v>18000</v>
      </c>
    </row>
    <row r="168" spans="1:15" ht="16.5" thickBot="1" thickTop="1">
      <c r="A168" s="17" t="s">
        <v>410</v>
      </c>
      <c r="B168" s="17"/>
      <c r="C168" s="17"/>
      <c r="D168" s="17"/>
      <c r="E168" s="26">
        <f>SUM(E63,E119,E167)</f>
        <v>176672</v>
      </c>
      <c r="F168" s="17"/>
      <c r="G168" s="26">
        <f>SUM(G63,G119,G167)</f>
        <v>117079</v>
      </c>
      <c r="H168" s="17"/>
      <c r="I168" s="26">
        <f>SUM(I63,I119,I167)</f>
        <v>141686</v>
      </c>
      <c r="J168" s="17"/>
      <c r="K168" s="26">
        <f>SUM(K167,K119,K63)</f>
        <v>120742</v>
      </c>
      <c r="L168" s="17"/>
      <c r="M168" s="141">
        <f>SUM(M22+M62+M79+M88+M95+M105+M118+M151+M162)</f>
        <v>120742</v>
      </c>
      <c r="N168" s="96"/>
      <c r="O168" s="141">
        <f>SUM(O22+O62+O79+O88+O95+O105+O118+O151+O162)</f>
        <v>120742</v>
      </c>
    </row>
    <row r="169" spans="1:15" ht="15.75" thickTop="1">
      <c r="A169" s="17"/>
      <c r="B169" s="17"/>
      <c r="C169" s="17"/>
      <c r="D169" s="17"/>
      <c r="E169" s="17"/>
      <c r="F169" s="17"/>
      <c r="G169" s="17"/>
      <c r="H169" s="17"/>
      <c r="I169" s="17"/>
      <c r="J169" s="17"/>
      <c r="K169" s="17"/>
      <c r="L169" s="17"/>
      <c r="M169" s="17"/>
      <c r="N169" s="17"/>
      <c r="O169" s="17"/>
    </row>
    <row r="170" spans="1:15" ht="15">
      <c r="A170" s="167" t="s">
        <v>411</v>
      </c>
      <c r="B170" s="167"/>
      <c r="C170" s="167"/>
      <c r="D170" s="167"/>
      <c r="E170" s="167"/>
      <c r="F170" s="167"/>
      <c r="G170" s="167"/>
      <c r="H170" s="167"/>
      <c r="I170" s="167"/>
      <c r="J170" s="167"/>
      <c r="K170" s="167"/>
      <c r="L170" s="167"/>
      <c r="M170" s="167"/>
      <c r="N170" s="167"/>
      <c r="O170" s="167"/>
    </row>
    <row r="171" spans="1:15" ht="15">
      <c r="A171" s="17"/>
      <c r="B171" s="17"/>
      <c r="C171" s="17"/>
      <c r="D171" s="17"/>
      <c r="E171" s="17"/>
      <c r="F171" s="17"/>
      <c r="G171" s="17"/>
      <c r="H171" s="17"/>
      <c r="I171" s="17"/>
      <c r="J171" s="17"/>
      <c r="K171" s="17"/>
      <c r="L171" s="17"/>
      <c r="M171" s="17"/>
      <c r="N171" s="17"/>
      <c r="O171" s="17"/>
    </row>
    <row r="172" spans="1:15" ht="15.75" thickBot="1">
      <c r="A172" s="17" t="s">
        <v>412</v>
      </c>
      <c r="B172" s="17"/>
      <c r="C172" s="17"/>
      <c r="D172" s="17"/>
      <c r="E172" s="141"/>
      <c r="F172" s="17"/>
      <c r="G172" s="141"/>
      <c r="H172" s="17"/>
      <c r="I172" s="26"/>
      <c r="J172" s="17"/>
      <c r="K172" s="141"/>
      <c r="L172" s="17"/>
      <c r="M172" s="141"/>
      <c r="N172" s="17"/>
      <c r="O172" s="26"/>
    </row>
    <row r="173" spans="1:15" ht="15.75" thickTop="1">
      <c r="A173" s="17"/>
      <c r="B173" s="17"/>
      <c r="C173" s="17"/>
      <c r="D173" s="17"/>
      <c r="E173" s="17"/>
      <c r="F173" s="17"/>
      <c r="G173" s="17"/>
      <c r="H173" s="17"/>
      <c r="I173" s="17"/>
      <c r="J173" s="17"/>
      <c r="K173" s="17"/>
      <c r="L173" s="17"/>
      <c r="M173" s="17"/>
      <c r="N173" s="17"/>
      <c r="O173" s="17"/>
    </row>
    <row r="174" spans="1:15" ht="15">
      <c r="A174" s="17"/>
      <c r="B174" s="17"/>
      <c r="C174" s="17"/>
      <c r="D174" s="17"/>
      <c r="E174" s="17"/>
      <c r="F174" s="17"/>
      <c r="G174" s="17"/>
      <c r="H174" s="17"/>
      <c r="I174" s="17"/>
      <c r="J174" s="17"/>
      <c r="K174" s="17"/>
      <c r="L174" s="17"/>
      <c r="M174" s="17"/>
      <c r="N174" s="17"/>
      <c r="O174" s="17"/>
    </row>
    <row r="175" spans="1:15" ht="15">
      <c r="A175" s="17"/>
      <c r="B175" s="17"/>
      <c r="C175" s="17"/>
      <c r="D175" s="17"/>
      <c r="E175" s="17"/>
      <c r="F175" s="17"/>
      <c r="G175" s="17"/>
      <c r="H175" s="17"/>
      <c r="I175" s="17"/>
      <c r="J175" s="17"/>
      <c r="K175" s="17"/>
      <c r="L175" s="17"/>
      <c r="M175" s="17"/>
      <c r="N175" s="17"/>
      <c r="O175" s="17"/>
    </row>
    <row r="176" spans="1:15" ht="15">
      <c r="A176" s="17"/>
      <c r="B176" s="17"/>
      <c r="C176" s="17"/>
      <c r="D176" s="17"/>
      <c r="E176" s="17"/>
      <c r="F176" s="17"/>
      <c r="G176" s="17"/>
      <c r="H176" s="17"/>
      <c r="I176" s="17"/>
      <c r="J176" s="17"/>
      <c r="K176" s="17"/>
      <c r="L176" s="17"/>
      <c r="M176" s="17"/>
      <c r="N176" s="17"/>
      <c r="O176" s="17"/>
    </row>
    <row r="177" spans="1:15" ht="15">
      <c r="A177" s="17"/>
      <c r="B177" s="17"/>
      <c r="C177" s="17"/>
      <c r="D177" s="17"/>
      <c r="E177" s="17"/>
      <c r="F177" s="17"/>
      <c r="G177" s="17"/>
      <c r="H177" s="17"/>
      <c r="I177" s="17"/>
      <c r="J177" s="17"/>
      <c r="K177" s="17"/>
      <c r="L177" s="17"/>
      <c r="M177" s="17"/>
      <c r="N177" s="17"/>
      <c r="O177" s="17"/>
    </row>
    <row r="178" spans="1:15" ht="15">
      <c r="A178" s="17"/>
      <c r="B178" s="17"/>
      <c r="C178" s="17"/>
      <c r="D178" s="17"/>
      <c r="E178" s="17"/>
      <c r="F178" s="17"/>
      <c r="G178" s="17"/>
      <c r="H178" s="17"/>
      <c r="I178" s="17"/>
      <c r="J178" s="17"/>
      <c r="K178" s="17"/>
      <c r="L178" s="17"/>
      <c r="M178" s="17"/>
      <c r="N178" s="17"/>
      <c r="O178" s="17"/>
    </row>
    <row r="179" spans="1:15" ht="15">
      <c r="A179" s="17"/>
      <c r="B179" s="17"/>
      <c r="C179" s="17"/>
      <c r="D179" s="17"/>
      <c r="E179" s="17"/>
      <c r="F179" s="17"/>
      <c r="G179" s="17"/>
      <c r="H179" s="17"/>
      <c r="I179" s="17"/>
      <c r="J179" s="17"/>
      <c r="K179" s="17"/>
      <c r="L179" s="17"/>
      <c r="M179" s="17"/>
      <c r="N179" s="17"/>
      <c r="O179" s="17"/>
    </row>
    <row r="180" spans="1:15" ht="15">
      <c r="A180" s="17"/>
      <c r="B180" s="17"/>
      <c r="C180" s="17"/>
      <c r="D180" s="17"/>
      <c r="E180" s="17"/>
      <c r="F180" s="17"/>
      <c r="G180" s="17"/>
      <c r="H180" s="17"/>
      <c r="I180" s="17"/>
      <c r="J180" s="17"/>
      <c r="K180" s="17"/>
      <c r="L180" s="17"/>
      <c r="M180" s="17"/>
      <c r="N180" s="17"/>
      <c r="O180" s="17"/>
    </row>
    <row r="181" spans="1:15" ht="15">
      <c r="A181" s="17"/>
      <c r="B181" s="17"/>
      <c r="C181" s="17"/>
      <c r="D181" s="17"/>
      <c r="E181" s="17"/>
      <c r="F181" s="17"/>
      <c r="G181" s="17"/>
      <c r="H181" s="17"/>
      <c r="I181" s="17"/>
      <c r="J181" s="17"/>
      <c r="K181" s="17"/>
      <c r="L181" s="17"/>
      <c r="M181" s="17"/>
      <c r="N181" s="17"/>
      <c r="O181" s="17"/>
    </row>
    <row r="182" spans="1:15" ht="15">
      <c r="A182" s="17"/>
      <c r="B182" s="17"/>
      <c r="C182" s="17"/>
      <c r="D182" s="17"/>
      <c r="E182" s="17"/>
      <c r="F182" s="17"/>
      <c r="G182" s="17"/>
      <c r="H182" s="17"/>
      <c r="I182" s="17"/>
      <c r="J182" s="17"/>
      <c r="K182" s="17"/>
      <c r="L182" s="17"/>
      <c r="M182" s="17"/>
      <c r="N182" s="17"/>
      <c r="O182" s="17"/>
    </row>
    <row r="183" spans="1:15" ht="15">
      <c r="A183" s="17"/>
      <c r="B183" s="17"/>
      <c r="C183" s="17"/>
      <c r="D183" s="17"/>
      <c r="E183" s="17"/>
      <c r="F183" s="17"/>
      <c r="G183" s="17"/>
      <c r="H183" s="17"/>
      <c r="I183" s="17"/>
      <c r="J183" s="17"/>
      <c r="K183" s="17"/>
      <c r="L183" s="17"/>
      <c r="M183" s="17"/>
      <c r="N183" s="17"/>
      <c r="O183" s="17"/>
    </row>
    <row r="184" spans="8:10" ht="15.75">
      <c r="H184" s="18" t="s">
        <v>547</v>
      </c>
      <c r="I184" s="18"/>
      <c r="J184" s="18"/>
    </row>
  </sheetData>
  <sheetProtection/>
  <mergeCells count="4">
    <mergeCell ref="A1:O1"/>
    <mergeCell ref="A170:O170"/>
    <mergeCell ref="A66:O66"/>
    <mergeCell ref="A128:O128"/>
  </mergeCells>
  <printOptions/>
  <pageMargins left="0.5" right="0.5" top="0.5" bottom="0.5" header="0.5" footer="0.5"/>
  <pageSetup fitToHeight="0" fitToWidth="0" horizontalDpi="600" verticalDpi="600" orientation="portrait" scale="75" r:id="rId1"/>
  <headerFooter alignWithMargins="0">
    <oddHeader>&amp;R&amp;D</oddHeader>
  </headerFooter>
  <rowBreaks count="2" manualBreakCount="2">
    <brk id="64" max="12" man="1"/>
    <brk id="126" max="12" man="1"/>
  </rowBreaks>
</worksheet>
</file>

<file path=xl/worksheets/sheet15.xml><?xml version="1.0" encoding="utf-8"?>
<worksheet xmlns="http://schemas.openxmlformats.org/spreadsheetml/2006/main" xmlns:r="http://schemas.openxmlformats.org/officeDocument/2006/relationships">
  <sheetPr>
    <pageSetUpPr fitToPage="1"/>
  </sheetPr>
  <dimension ref="A1:P63"/>
  <sheetViews>
    <sheetView zoomScale="90" zoomScaleNormal="90" zoomScalePageLayoutView="0" workbookViewId="0" topLeftCell="A15">
      <selection activeCell="O60" sqref="O60"/>
    </sheetView>
  </sheetViews>
  <sheetFormatPr defaultColWidth="9.140625" defaultRowHeight="12.75"/>
  <cols>
    <col min="9" max="10" width="0" style="0" hidden="1" customWidth="1"/>
    <col min="13" max="13" width="8.8515625" style="7" customWidth="1"/>
    <col min="15" max="15" width="11.28125" style="7" customWidth="1"/>
    <col min="26" max="26" width="11.28125" style="0" customWidth="1"/>
  </cols>
  <sheetData>
    <row r="1" spans="1:15" ht="15.75">
      <c r="A1" s="168" t="s">
        <v>413</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
      <c r="A3" s="17"/>
      <c r="B3" s="17"/>
      <c r="C3" s="17"/>
      <c r="D3" s="17"/>
      <c r="E3" s="17"/>
      <c r="F3" s="17"/>
      <c r="G3" s="17"/>
      <c r="H3" s="17"/>
      <c r="I3" s="17"/>
      <c r="J3" s="17"/>
      <c r="K3" s="17"/>
      <c r="L3" s="17"/>
      <c r="M3" s="17"/>
      <c r="N3" s="17"/>
      <c r="O3" s="17"/>
    </row>
    <row r="4" spans="1:15" ht="15">
      <c r="A4" s="17"/>
      <c r="B4" s="17"/>
      <c r="C4" s="17"/>
      <c r="D4" s="17"/>
      <c r="E4" s="17"/>
      <c r="F4" s="17"/>
      <c r="G4" s="17"/>
      <c r="H4" s="17"/>
      <c r="I4" s="17"/>
      <c r="J4" s="17"/>
      <c r="K4" s="17"/>
      <c r="L4" s="17"/>
      <c r="M4" s="17"/>
      <c r="N4" s="17"/>
      <c r="O4" s="17"/>
    </row>
    <row r="5" spans="1:16" ht="15">
      <c r="A5" s="17"/>
      <c r="B5" s="17"/>
      <c r="C5" s="17"/>
      <c r="D5" s="17"/>
      <c r="E5" s="17" t="s">
        <v>34</v>
      </c>
      <c r="F5" s="17"/>
      <c r="G5" s="17" t="s">
        <v>36</v>
      </c>
      <c r="H5" s="17"/>
      <c r="I5" s="17"/>
      <c r="J5" s="17"/>
      <c r="K5" s="17" t="s">
        <v>40</v>
      </c>
      <c r="L5" s="17"/>
      <c r="M5" s="17" t="s">
        <v>42</v>
      </c>
      <c r="N5" s="17"/>
      <c r="O5" s="17"/>
      <c r="P5" s="7"/>
    </row>
    <row r="6" spans="1:16" ht="15">
      <c r="A6" s="17"/>
      <c r="B6" s="17"/>
      <c r="C6" s="17"/>
      <c r="D6" s="17"/>
      <c r="E6" s="17" t="s">
        <v>33</v>
      </c>
      <c r="F6" s="17"/>
      <c r="G6" s="17" t="s">
        <v>37</v>
      </c>
      <c r="H6" s="17"/>
      <c r="I6" s="17" t="s">
        <v>35</v>
      </c>
      <c r="J6" s="17"/>
      <c r="K6" s="17" t="s">
        <v>41</v>
      </c>
      <c r="L6" s="17"/>
      <c r="M6" s="17" t="s">
        <v>43</v>
      </c>
      <c r="N6" s="17"/>
      <c r="O6" s="17"/>
      <c r="P6" s="7"/>
    </row>
    <row r="7" spans="1:16" ht="15">
      <c r="A7" s="17"/>
      <c r="B7" s="17"/>
      <c r="C7" s="17"/>
      <c r="D7" s="17"/>
      <c r="E7" s="17" t="s">
        <v>32</v>
      </c>
      <c r="F7" s="17"/>
      <c r="G7" s="17" t="s">
        <v>38</v>
      </c>
      <c r="H7" s="17"/>
      <c r="I7" s="17" t="s">
        <v>585</v>
      </c>
      <c r="J7" s="17"/>
      <c r="K7" s="17" t="s">
        <v>39</v>
      </c>
      <c r="L7" s="17"/>
      <c r="M7" s="17" t="s">
        <v>35</v>
      </c>
      <c r="N7" s="17"/>
      <c r="O7" s="17" t="s">
        <v>44</v>
      </c>
      <c r="P7" s="7"/>
    </row>
    <row r="8" spans="1:16" ht="15">
      <c r="A8" s="17" t="s">
        <v>23</v>
      </c>
      <c r="B8" s="17"/>
      <c r="C8" s="17" t="s">
        <v>0</v>
      </c>
      <c r="D8" s="17"/>
      <c r="E8" s="17">
        <v>2022</v>
      </c>
      <c r="F8" s="17"/>
      <c r="G8" s="17">
        <v>2023</v>
      </c>
      <c r="H8" s="17"/>
      <c r="I8" s="17">
        <v>2022</v>
      </c>
      <c r="J8" s="17"/>
      <c r="K8" s="17">
        <v>2024</v>
      </c>
      <c r="L8" s="17"/>
      <c r="M8" s="17">
        <v>2024</v>
      </c>
      <c r="N8" s="17"/>
      <c r="O8" s="17">
        <v>2024</v>
      </c>
      <c r="P8" s="7"/>
    </row>
    <row r="9" spans="1:16" ht="15">
      <c r="A9" s="17"/>
      <c r="B9" s="17"/>
      <c r="C9" s="17"/>
      <c r="D9" s="17"/>
      <c r="E9" s="17"/>
      <c r="F9" s="17"/>
      <c r="G9" s="17"/>
      <c r="H9" s="17"/>
      <c r="I9" s="17"/>
      <c r="J9" s="17"/>
      <c r="K9" s="17"/>
      <c r="L9" s="17"/>
      <c r="M9" s="17"/>
      <c r="N9" s="17"/>
      <c r="O9" s="17"/>
      <c r="P9" s="133"/>
    </row>
    <row r="10" spans="1:15" ht="15">
      <c r="A10" s="17"/>
      <c r="B10" s="17"/>
      <c r="C10" s="17"/>
      <c r="D10" s="17"/>
      <c r="E10" s="17"/>
      <c r="F10" s="17"/>
      <c r="G10" s="17"/>
      <c r="H10" s="17"/>
      <c r="I10" s="17"/>
      <c r="J10" s="17"/>
      <c r="K10" s="17"/>
      <c r="L10" s="17"/>
      <c r="M10" s="17"/>
      <c r="N10" s="17"/>
      <c r="O10" s="17"/>
    </row>
    <row r="11" spans="1:15" ht="15.75">
      <c r="A11" s="18" t="s">
        <v>414</v>
      </c>
      <c r="B11" s="17"/>
      <c r="C11" s="17"/>
      <c r="D11" s="17"/>
      <c r="E11" s="17"/>
      <c r="F11" s="17"/>
      <c r="G11" s="17"/>
      <c r="H11" s="17"/>
      <c r="I11" s="17"/>
      <c r="J11" s="17"/>
      <c r="K11" s="17"/>
      <c r="L11" s="17"/>
      <c r="M11" s="17"/>
      <c r="N11" s="17"/>
      <c r="O11" s="17"/>
    </row>
    <row r="12" spans="1:15" ht="15">
      <c r="A12" s="17" t="s">
        <v>25</v>
      </c>
      <c r="B12" s="17"/>
      <c r="C12" s="17" t="s">
        <v>415</v>
      </c>
      <c r="D12" s="17"/>
      <c r="E12" s="21">
        <v>68673</v>
      </c>
      <c r="F12" s="17"/>
      <c r="G12" s="21">
        <v>70000</v>
      </c>
      <c r="H12" s="17"/>
      <c r="I12" s="21">
        <v>64744</v>
      </c>
      <c r="J12" s="17"/>
      <c r="K12" s="21">
        <v>70000</v>
      </c>
      <c r="L12" s="17"/>
      <c r="M12" s="136">
        <f>K12</f>
        <v>70000</v>
      </c>
      <c r="N12" s="96"/>
      <c r="O12" s="136">
        <f>M12</f>
        <v>70000</v>
      </c>
    </row>
    <row r="13" spans="1:15" ht="15">
      <c r="A13" s="17" t="s">
        <v>27</v>
      </c>
      <c r="B13" s="17"/>
      <c r="C13" s="17" t="s">
        <v>416</v>
      </c>
      <c r="D13" s="17"/>
      <c r="E13" s="21">
        <v>15989</v>
      </c>
      <c r="F13" s="17"/>
      <c r="G13" s="23">
        <v>20000</v>
      </c>
      <c r="H13" s="17"/>
      <c r="I13" s="21">
        <v>4471</v>
      </c>
      <c r="J13" s="17"/>
      <c r="K13" s="23">
        <v>20000</v>
      </c>
      <c r="L13" s="17"/>
      <c r="M13" s="137">
        <f>K13</f>
        <v>20000</v>
      </c>
      <c r="N13" s="96"/>
      <c r="O13" s="137">
        <f>M13</f>
        <v>20000</v>
      </c>
    </row>
    <row r="14" spans="1:15" ht="15.75" thickBot="1">
      <c r="A14" s="20" t="s">
        <v>28</v>
      </c>
      <c r="B14" s="20"/>
      <c r="C14" s="17"/>
      <c r="D14" s="17"/>
      <c r="E14" s="33">
        <f>SUM(E12:E13)</f>
        <v>84662</v>
      </c>
      <c r="F14" s="17"/>
      <c r="G14" s="33">
        <f>SUM(G12:G13)</f>
        <v>90000</v>
      </c>
      <c r="H14" s="17"/>
      <c r="I14" s="33">
        <f>SUM(I12:I13)</f>
        <v>69215</v>
      </c>
      <c r="J14" s="17"/>
      <c r="K14" s="33">
        <f>SUM(K12:K13)</f>
        <v>90000</v>
      </c>
      <c r="L14" s="17"/>
      <c r="M14" s="138">
        <f>SUM(M12:M13)</f>
        <v>90000</v>
      </c>
      <c r="N14" s="96"/>
      <c r="O14" s="138">
        <f>SUM(O12:O13)</f>
        <v>90000</v>
      </c>
    </row>
    <row r="15" spans="1:15" ht="15.75" thickTop="1">
      <c r="A15" s="17"/>
      <c r="B15" s="17"/>
      <c r="C15" s="17"/>
      <c r="D15" s="17"/>
      <c r="E15" s="17"/>
      <c r="F15" s="17"/>
      <c r="G15" s="17"/>
      <c r="H15" s="17"/>
      <c r="I15" s="17"/>
      <c r="J15" s="17"/>
      <c r="K15" s="17"/>
      <c r="L15" s="17"/>
      <c r="M15" s="139"/>
      <c r="N15" s="96"/>
      <c r="O15" s="139"/>
    </row>
    <row r="16" spans="1:15" ht="15">
      <c r="A16" s="17"/>
      <c r="B16" s="17"/>
      <c r="C16" s="17"/>
      <c r="D16" s="17"/>
      <c r="E16" s="17"/>
      <c r="F16" s="17"/>
      <c r="G16" s="17"/>
      <c r="H16" s="17"/>
      <c r="I16" s="17"/>
      <c r="J16" s="17"/>
      <c r="K16" s="17"/>
      <c r="L16" s="17"/>
      <c r="M16" s="139"/>
      <c r="N16" s="96"/>
      <c r="O16" s="139"/>
    </row>
    <row r="17" spans="1:15" ht="15.75">
      <c r="A17" s="18" t="s">
        <v>417</v>
      </c>
      <c r="B17" s="17"/>
      <c r="C17" s="17"/>
      <c r="D17" s="17"/>
      <c r="E17" s="19"/>
      <c r="F17" s="19"/>
      <c r="G17" s="19"/>
      <c r="H17" s="19"/>
      <c r="I17" s="19"/>
      <c r="J17" s="19"/>
      <c r="K17" s="19"/>
      <c r="L17" s="19"/>
      <c r="M17" s="142"/>
      <c r="N17" s="98"/>
      <c r="O17" s="142"/>
    </row>
    <row r="18" spans="1:15" ht="15">
      <c r="A18" s="22"/>
      <c r="B18" s="20"/>
      <c r="C18" s="17" t="s">
        <v>516</v>
      </c>
      <c r="D18" s="17"/>
      <c r="E18" s="21">
        <v>62227</v>
      </c>
      <c r="F18" s="19"/>
      <c r="G18" s="21">
        <v>69000</v>
      </c>
      <c r="H18" s="19"/>
      <c r="I18" s="21">
        <v>36012</v>
      </c>
      <c r="J18" s="19"/>
      <c r="K18" s="21">
        <v>69000</v>
      </c>
      <c r="L18" s="19"/>
      <c r="M18" s="136">
        <f>K18</f>
        <v>69000</v>
      </c>
      <c r="N18" s="98"/>
      <c r="O18" s="136">
        <f>M18</f>
        <v>69000</v>
      </c>
    </row>
    <row r="19" spans="1:15" ht="15">
      <c r="A19" s="17" t="s">
        <v>418</v>
      </c>
      <c r="B19" s="17"/>
      <c r="C19" s="17" t="s">
        <v>419</v>
      </c>
      <c r="D19" s="17"/>
      <c r="E19" s="17">
        <v>132095</v>
      </c>
      <c r="F19" s="19"/>
      <c r="G19" s="17">
        <v>150000</v>
      </c>
      <c r="H19" s="19"/>
      <c r="I19" s="17">
        <v>15332</v>
      </c>
      <c r="J19" s="19"/>
      <c r="K19" s="17">
        <v>150000</v>
      </c>
      <c r="L19" s="19"/>
      <c r="M19" s="139">
        <f>K19</f>
        <v>150000</v>
      </c>
      <c r="N19" s="98"/>
      <c r="O19" s="139">
        <f>M19</f>
        <v>150000</v>
      </c>
    </row>
    <row r="20" spans="1:15" ht="15.75" thickBot="1">
      <c r="A20" s="17" t="s">
        <v>28</v>
      </c>
      <c r="B20" s="17"/>
      <c r="C20" s="17"/>
      <c r="D20" s="17"/>
      <c r="E20" s="33">
        <f>SUM(E18:E19)</f>
        <v>194322</v>
      </c>
      <c r="F20" s="17"/>
      <c r="G20" s="33">
        <f>SUM(G18:G19)</f>
        <v>219000</v>
      </c>
      <c r="H20" s="17"/>
      <c r="I20" s="33">
        <f>SUM(I18:I19)</f>
        <v>51344</v>
      </c>
      <c r="J20" s="17"/>
      <c r="K20" s="33">
        <f>SUM(K18:K19)</f>
        <v>219000</v>
      </c>
      <c r="L20" s="17"/>
      <c r="M20" s="138">
        <f>SUM(M18:M19)</f>
        <v>219000</v>
      </c>
      <c r="N20" s="96"/>
      <c r="O20" s="138">
        <f>SUM(O18:O19)</f>
        <v>219000</v>
      </c>
    </row>
    <row r="21" spans="1:15" ht="16.5" thickTop="1">
      <c r="A21" s="18" t="s">
        <v>420</v>
      </c>
      <c r="B21" s="17"/>
      <c r="C21" s="17"/>
      <c r="D21" s="17"/>
      <c r="E21" s="17"/>
      <c r="F21" s="17"/>
      <c r="G21" s="17"/>
      <c r="H21" s="17"/>
      <c r="I21" s="17"/>
      <c r="J21" s="17"/>
      <c r="K21" s="17"/>
      <c r="L21" s="17"/>
      <c r="M21" s="139"/>
      <c r="N21" s="96"/>
      <c r="O21" s="139"/>
    </row>
    <row r="22" spans="1:15" ht="15">
      <c r="A22" s="17" t="s">
        <v>25</v>
      </c>
      <c r="B22" s="17"/>
      <c r="C22" s="17" t="s">
        <v>421</v>
      </c>
      <c r="D22" s="17"/>
      <c r="E22" s="21"/>
      <c r="F22" s="17"/>
      <c r="G22" s="21"/>
      <c r="H22" s="17"/>
      <c r="I22" s="21"/>
      <c r="J22" s="17"/>
      <c r="K22" s="21"/>
      <c r="L22" s="17"/>
      <c r="M22" s="136"/>
      <c r="N22" s="96"/>
      <c r="O22" s="136"/>
    </row>
    <row r="23" spans="1:15" ht="15">
      <c r="A23" s="17" t="s">
        <v>418</v>
      </c>
      <c r="B23" s="17"/>
      <c r="C23" s="17" t="s">
        <v>422</v>
      </c>
      <c r="D23" s="17"/>
      <c r="E23" s="23"/>
      <c r="F23" s="17"/>
      <c r="G23" s="23"/>
      <c r="H23" s="17"/>
      <c r="I23" s="23"/>
      <c r="J23" s="17"/>
      <c r="K23" s="23"/>
      <c r="L23" s="17"/>
      <c r="M23" s="137"/>
      <c r="N23" s="96"/>
      <c r="O23" s="137"/>
    </row>
    <row r="24" spans="1:15" ht="15">
      <c r="A24" s="17" t="s">
        <v>27</v>
      </c>
      <c r="B24" s="17"/>
      <c r="C24" s="17" t="s">
        <v>423</v>
      </c>
      <c r="D24" s="17"/>
      <c r="E24" s="21"/>
      <c r="F24" s="17"/>
      <c r="G24" s="23"/>
      <c r="H24" s="17"/>
      <c r="I24" s="21"/>
      <c r="J24" s="17"/>
      <c r="K24" s="23"/>
      <c r="L24" s="17"/>
      <c r="M24" s="137"/>
      <c r="N24" s="96"/>
      <c r="O24" s="137"/>
    </row>
    <row r="25" spans="1:15" ht="15.75" thickBot="1">
      <c r="A25" s="20" t="s">
        <v>28</v>
      </c>
      <c r="B25" s="20"/>
      <c r="C25" s="17"/>
      <c r="D25" s="17"/>
      <c r="E25" s="33">
        <f>SUM(E22:E24)</f>
        <v>0</v>
      </c>
      <c r="F25" s="17"/>
      <c r="G25" s="33">
        <f>SUM(G22:G24)</f>
        <v>0</v>
      </c>
      <c r="H25" s="17"/>
      <c r="I25" s="33">
        <f>SUM(I22:I24)</f>
        <v>0</v>
      </c>
      <c r="J25" s="17"/>
      <c r="K25" s="33">
        <f>SUM(K22:K24)</f>
        <v>0</v>
      </c>
      <c r="L25" s="17"/>
      <c r="M25" s="138">
        <f>SUM(M22:M24)</f>
        <v>0</v>
      </c>
      <c r="N25" s="96"/>
      <c r="O25" s="138">
        <f>SUM(O22:O24)</f>
        <v>0</v>
      </c>
    </row>
    <row r="26" spans="1:15" ht="15.75" thickTop="1">
      <c r="A26" s="17"/>
      <c r="B26" s="17"/>
      <c r="C26" s="17"/>
      <c r="D26" s="17"/>
      <c r="E26" s="17"/>
      <c r="F26" s="17"/>
      <c r="G26" s="17"/>
      <c r="H26" s="17"/>
      <c r="I26" s="17"/>
      <c r="J26" s="17"/>
      <c r="K26" s="17"/>
      <c r="L26" s="17"/>
      <c r="M26" s="139"/>
      <c r="N26" s="96"/>
      <c r="O26" s="139"/>
    </row>
    <row r="27" spans="1:15" ht="15">
      <c r="A27" s="17"/>
      <c r="B27" s="17"/>
      <c r="C27" s="17"/>
      <c r="D27" s="17"/>
      <c r="E27" s="17"/>
      <c r="F27" s="17"/>
      <c r="G27" s="17"/>
      <c r="H27" s="17"/>
      <c r="I27" s="17"/>
      <c r="J27" s="17"/>
      <c r="K27" s="17"/>
      <c r="L27" s="17"/>
      <c r="M27" s="139"/>
      <c r="N27" s="96"/>
      <c r="O27" s="139"/>
    </row>
    <row r="28" spans="1:15" ht="15.75">
      <c r="A28" s="18" t="s">
        <v>424</v>
      </c>
      <c r="B28" s="17"/>
      <c r="C28" s="17"/>
      <c r="D28" s="17"/>
      <c r="E28" s="17"/>
      <c r="F28" s="17"/>
      <c r="G28" s="17"/>
      <c r="H28" s="17"/>
      <c r="I28" s="17"/>
      <c r="J28" s="17"/>
      <c r="K28" s="17"/>
      <c r="L28" s="17"/>
      <c r="M28" s="139"/>
      <c r="N28" s="96"/>
      <c r="O28" s="139"/>
    </row>
    <row r="29" spans="1:15" ht="15">
      <c r="A29" s="17" t="s">
        <v>25</v>
      </c>
      <c r="B29" s="17"/>
      <c r="C29" s="17" t="s">
        <v>425</v>
      </c>
      <c r="D29" s="17"/>
      <c r="E29" s="21"/>
      <c r="F29" s="17"/>
      <c r="G29" s="21"/>
      <c r="H29" s="17"/>
      <c r="I29" s="21"/>
      <c r="J29" s="17"/>
      <c r="K29" s="21"/>
      <c r="L29" s="17"/>
      <c r="M29" s="136"/>
      <c r="N29" s="96"/>
      <c r="O29" s="136"/>
    </row>
    <row r="30" spans="1:15" ht="15">
      <c r="A30" s="17" t="s">
        <v>26</v>
      </c>
      <c r="B30" s="17"/>
      <c r="C30" s="17" t="s">
        <v>426</v>
      </c>
      <c r="D30" s="17"/>
      <c r="E30" s="23">
        <v>6908</v>
      </c>
      <c r="F30" s="17"/>
      <c r="G30" s="23">
        <v>35000</v>
      </c>
      <c r="H30" s="17"/>
      <c r="I30" s="23">
        <v>6908</v>
      </c>
      <c r="J30" s="17"/>
      <c r="K30" s="68">
        <v>35000</v>
      </c>
      <c r="L30" s="17"/>
      <c r="M30" s="137">
        <f>K30</f>
        <v>35000</v>
      </c>
      <c r="N30" s="96"/>
      <c r="O30" s="137">
        <f>M30</f>
        <v>35000</v>
      </c>
    </row>
    <row r="31" spans="1:15" ht="15">
      <c r="A31" s="17" t="s">
        <v>27</v>
      </c>
      <c r="B31" s="17"/>
      <c r="C31" s="17" t="s">
        <v>427</v>
      </c>
      <c r="D31" s="17"/>
      <c r="E31" s="21">
        <v>29709</v>
      </c>
      <c r="F31" s="17"/>
      <c r="G31" s="23">
        <v>30000</v>
      </c>
      <c r="H31" s="17"/>
      <c r="I31" s="21">
        <v>19684</v>
      </c>
      <c r="J31" s="17"/>
      <c r="K31" s="23">
        <v>30000</v>
      </c>
      <c r="L31" s="17"/>
      <c r="M31" s="137">
        <f>K31</f>
        <v>30000</v>
      </c>
      <c r="N31" s="96"/>
      <c r="O31" s="137">
        <f>M31</f>
        <v>30000</v>
      </c>
    </row>
    <row r="32" spans="1:15" ht="15.75" thickBot="1">
      <c r="A32" s="20" t="s">
        <v>28</v>
      </c>
      <c r="B32" s="20"/>
      <c r="C32" s="17"/>
      <c r="D32" s="17"/>
      <c r="E32" s="33">
        <f>SUM(E29:E31)</f>
        <v>36617</v>
      </c>
      <c r="F32" s="17"/>
      <c r="G32" s="33">
        <f>SUM(G29:G31)</f>
        <v>65000</v>
      </c>
      <c r="H32" s="17"/>
      <c r="I32" s="33">
        <f>SUM(I29:I31)</f>
        <v>26592</v>
      </c>
      <c r="J32" s="17"/>
      <c r="K32" s="33">
        <f>SUM(K29:K31)</f>
        <v>65000</v>
      </c>
      <c r="L32" s="17"/>
      <c r="M32" s="138">
        <f>SUM(M29:M31)</f>
        <v>65000</v>
      </c>
      <c r="N32" s="96"/>
      <c r="O32" s="138">
        <f>SUM(O29:O31)</f>
        <v>65000</v>
      </c>
    </row>
    <row r="33" spans="1:15" ht="15.75" thickTop="1">
      <c r="A33" s="17"/>
      <c r="B33" s="17"/>
      <c r="C33" s="17"/>
      <c r="D33" s="17"/>
      <c r="E33" s="17"/>
      <c r="F33" s="17"/>
      <c r="G33" s="17"/>
      <c r="H33" s="17"/>
      <c r="I33" s="17"/>
      <c r="J33" s="17"/>
      <c r="K33" s="17"/>
      <c r="L33" s="17"/>
      <c r="M33" s="139"/>
      <c r="N33" s="96"/>
      <c r="O33" s="139"/>
    </row>
    <row r="34" spans="1:15" ht="15">
      <c r="A34" s="17"/>
      <c r="B34" s="17"/>
      <c r="C34" s="17"/>
      <c r="D34" s="17"/>
      <c r="E34" s="17"/>
      <c r="F34" s="17"/>
      <c r="G34" s="17"/>
      <c r="H34" s="17"/>
      <c r="I34" s="17"/>
      <c r="J34" s="17"/>
      <c r="K34" s="17"/>
      <c r="L34" s="17"/>
      <c r="M34" s="139"/>
      <c r="N34" s="96"/>
      <c r="O34" s="139"/>
    </row>
    <row r="35" spans="1:15" ht="15.75">
      <c r="A35" s="18" t="s">
        <v>428</v>
      </c>
      <c r="B35" s="17"/>
      <c r="C35" s="17"/>
      <c r="D35" s="17"/>
      <c r="E35" s="17"/>
      <c r="F35" s="17"/>
      <c r="G35" s="17"/>
      <c r="H35" s="17"/>
      <c r="I35" s="17"/>
      <c r="J35" s="17"/>
      <c r="K35" s="17"/>
      <c r="L35" s="17"/>
      <c r="M35" s="139"/>
      <c r="N35" s="96"/>
      <c r="O35" s="139"/>
    </row>
    <row r="36" spans="1:15" ht="15.75">
      <c r="A36" s="18" t="s">
        <v>429</v>
      </c>
      <c r="B36" s="17"/>
      <c r="C36" s="17"/>
      <c r="D36" s="17"/>
      <c r="E36" s="21"/>
      <c r="F36" s="17"/>
      <c r="G36" s="21"/>
      <c r="H36" s="17"/>
      <c r="I36" s="21"/>
      <c r="J36" s="17"/>
      <c r="K36" s="21"/>
      <c r="L36" s="17"/>
      <c r="M36" s="136"/>
      <c r="N36" s="96"/>
      <c r="O36" s="136"/>
    </row>
    <row r="37" spans="1:15" ht="15">
      <c r="A37" s="17" t="s">
        <v>25</v>
      </c>
      <c r="B37" s="17"/>
      <c r="C37" s="17" t="s">
        <v>430</v>
      </c>
      <c r="D37" s="17"/>
      <c r="E37" s="23"/>
      <c r="F37" s="17"/>
      <c r="G37" s="23"/>
      <c r="H37" s="17"/>
      <c r="I37" s="23"/>
      <c r="J37" s="17"/>
      <c r="K37" s="23"/>
      <c r="L37" s="17"/>
      <c r="M37" s="137"/>
      <c r="N37" s="96"/>
      <c r="O37" s="137"/>
    </row>
    <row r="38" spans="1:15" ht="15">
      <c r="A38" s="17" t="s">
        <v>27</v>
      </c>
      <c r="B38" s="17"/>
      <c r="C38" s="17" t="s">
        <v>431</v>
      </c>
      <c r="D38" s="17"/>
      <c r="E38" s="21">
        <v>14297</v>
      </c>
      <c r="F38" s="17"/>
      <c r="G38" s="23">
        <v>10000</v>
      </c>
      <c r="H38" s="17"/>
      <c r="I38" s="21">
        <v>7415</v>
      </c>
      <c r="J38" s="17"/>
      <c r="K38" s="23">
        <v>14500</v>
      </c>
      <c r="L38" s="17"/>
      <c r="M38" s="137">
        <f>K38</f>
        <v>14500</v>
      </c>
      <c r="N38" s="96"/>
      <c r="O38" s="137">
        <f>M38</f>
        <v>14500</v>
      </c>
    </row>
    <row r="39" spans="1:15" ht="15.75" thickBot="1">
      <c r="A39" s="20" t="s">
        <v>28</v>
      </c>
      <c r="B39" s="20"/>
      <c r="C39" s="17"/>
      <c r="D39" s="17"/>
      <c r="E39" s="33">
        <f>SUM(E36:E38)</f>
        <v>14297</v>
      </c>
      <c r="F39" s="17"/>
      <c r="G39" s="33">
        <f>SUM(G36:G38)</f>
        <v>10000</v>
      </c>
      <c r="H39" s="17"/>
      <c r="I39" s="33">
        <f>SUM(I36:I38)</f>
        <v>7415</v>
      </c>
      <c r="J39" s="17"/>
      <c r="K39" s="33">
        <f>SUM(K36:K38)</f>
        <v>14500</v>
      </c>
      <c r="L39" s="17"/>
      <c r="M39" s="138">
        <f>SUM(M36:M38)</f>
        <v>14500</v>
      </c>
      <c r="N39" s="96"/>
      <c r="O39" s="138">
        <f>SUM(O36:O38)</f>
        <v>14500</v>
      </c>
    </row>
    <row r="40" spans="1:15" ht="15.75" thickTop="1">
      <c r="A40" s="17"/>
      <c r="B40" s="17"/>
      <c r="C40" s="17"/>
      <c r="D40" s="17"/>
      <c r="E40" s="17"/>
      <c r="F40" s="17"/>
      <c r="G40" s="17"/>
      <c r="H40" s="17"/>
      <c r="I40" s="17"/>
      <c r="J40" s="17"/>
      <c r="K40" s="17"/>
      <c r="L40" s="17"/>
      <c r="M40" s="139"/>
      <c r="N40" s="96"/>
      <c r="O40" s="139"/>
    </row>
    <row r="41" spans="1:15" ht="15">
      <c r="A41" s="17"/>
      <c r="B41" s="17"/>
      <c r="C41" s="17"/>
      <c r="D41" s="17"/>
      <c r="E41" s="17"/>
      <c r="F41" s="17"/>
      <c r="G41" s="17"/>
      <c r="H41" s="17"/>
      <c r="I41" s="17"/>
      <c r="J41" s="17"/>
      <c r="K41" s="17"/>
      <c r="L41" s="17"/>
      <c r="M41" s="139"/>
      <c r="N41" s="96"/>
      <c r="O41" s="139"/>
    </row>
    <row r="42" spans="1:15" ht="15.75">
      <c r="A42" s="18" t="s">
        <v>432</v>
      </c>
      <c r="B42" s="17"/>
      <c r="C42" s="17"/>
      <c r="D42" s="17"/>
      <c r="E42" s="17"/>
      <c r="F42" s="17"/>
      <c r="G42" s="17"/>
      <c r="H42" s="17"/>
      <c r="I42" s="17"/>
      <c r="J42" s="17"/>
      <c r="K42" s="17"/>
      <c r="L42" s="17"/>
      <c r="M42" s="139"/>
      <c r="N42" s="96"/>
      <c r="O42" s="139"/>
    </row>
    <row r="43" spans="1:15" ht="15.75">
      <c r="A43" s="18" t="s">
        <v>433</v>
      </c>
      <c r="B43" s="17"/>
      <c r="C43" s="17"/>
      <c r="D43" s="17"/>
      <c r="E43" s="21"/>
      <c r="F43" s="17"/>
      <c r="G43" s="21"/>
      <c r="H43" s="17"/>
      <c r="I43" s="21"/>
      <c r="J43" s="17"/>
      <c r="K43" s="21"/>
      <c r="L43" s="17"/>
      <c r="M43" s="136"/>
      <c r="N43" s="96"/>
      <c r="O43" s="136"/>
    </row>
    <row r="44" spans="1:15" ht="15">
      <c r="A44" s="17" t="s">
        <v>25</v>
      </c>
      <c r="B44" s="17"/>
      <c r="C44" s="17" t="s">
        <v>434</v>
      </c>
      <c r="D44" s="17"/>
      <c r="E44" s="23">
        <v>115148</v>
      </c>
      <c r="F44" s="17"/>
      <c r="G44" s="23">
        <v>131000</v>
      </c>
      <c r="H44" s="17"/>
      <c r="I44" s="23">
        <v>69027</v>
      </c>
      <c r="J44" s="17"/>
      <c r="K44" s="23">
        <v>131000</v>
      </c>
      <c r="L44" s="17"/>
      <c r="M44" s="137">
        <f>K44</f>
        <v>131000</v>
      </c>
      <c r="N44" s="96"/>
      <c r="O44" s="137">
        <f>M44</f>
        <v>131000</v>
      </c>
    </row>
    <row r="45" spans="1:15" ht="15">
      <c r="A45" s="17" t="s">
        <v>27</v>
      </c>
      <c r="B45" s="17"/>
      <c r="C45" s="17" t="s">
        <v>435</v>
      </c>
      <c r="D45" s="17"/>
      <c r="E45" s="21">
        <v>50784</v>
      </c>
      <c r="F45" s="17"/>
      <c r="G45" s="23">
        <v>80000</v>
      </c>
      <c r="H45" s="17"/>
      <c r="I45" s="21">
        <v>21699</v>
      </c>
      <c r="J45" s="17"/>
      <c r="K45" s="23">
        <v>80000</v>
      </c>
      <c r="L45" s="17"/>
      <c r="M45" s="137">
        <f>K45</f>
        <v>80000</v>
      </c>
      <c r="N45" s="96"/>
      <c r="O45" s="137">
        <f>M45</f>
        <v>80000</v>
      </c>
    </row>
    <row r="46" spans="1:15" ht="15">
      <c r="A46" s="17" t="s">
        <v>609</v>
      </c>
      <c r="B46" s="17"/>
      <c r="C46" s="17"/>
      <c r="D46" s="17"/>
      <c r="E46" s="19">
        <v>0</v>
      </c>
      <c r="F46" s="17"/>
      <c r="G46" s="32"/>
      <c r="H46" s="17"/>
      <c r="I46" s="19"/>
      <c r="J46" s="17"/>
      <c r="K46" s="32"/>
      <c r="L46" s="17"/>
      <c r="M46" s="140"/>
      <c r="N46" s="96"/>
      <c r="O46" s="140"/>
    </row>
    <row r="47" spans="1:15" ht="15.75" thickBot="1">
      <c r="A47" s="20" t="s">
        <v>28</v>
      </c>
      <c r="B47" s="20"/>
      <c r="C47" s="17"/>
      <c r="D47" s="17"/>
      <c r="E47" s="33">
        <f>SUM(E43:E46)</f>
        <v>165932</v>
      </c>
      <c r="F47" s="17"/>
      <c r="G47" s="33">
        <f>SUM(G43:G45)</f>
        <v>211000</v>
      </c>
      <c r="H47" s="17"/>
      <c r="I47" s="33">
        <f>SUM(I43:I45)</f>
        <v>90726</v>
      </c>
      <c r="J47" s="17"/>
      <c r="K47" s="33">
        <f>SUM(K43:K45)</f>
        <v>211000</v>
      </c>
      <c r="L47" s="17"/>
      <c r="M47" s="138">
        <f>SUM(M43:M45)</f>
        <v>211000</v>
      </c>
      <c r="N47" s="96"/>
      <c r="O47" s="138">
        <f>SUM(O43:O45)</f>
        <v>211000</v>
      </c>
    </row>
    <row r="48" spans="1:15" ht="15.75" thickTop="1">
      <c r="A48" s="17"/>
      <c r="B48" s="17"/>
      <c r="C48" s="17"/>
      <c r="D48" s="17"/>
      <c r="E48" s="17"/>
      <c r="F48" s="17"/>
      <c r="G48" s="17"/>
      <c r="H48" s="17"/>
      <c r="I48" s="17"/>
      <c r="J48" s="17"/>
      <c r="K48" s="17"/>
      <c r="L48" s="17"/>
      <c r="M48" s="139"/>
      <c r="N48" s="96"/>
      <c r="O48" s="139"/>
    </row>
    <row r="49" spans="1:15" ht="15">
      <c r="A49" s="17"/>
      <c r="B49" s="17"/>
      <c r="C49" s="17"/>
      <c r="D49" s="17"/>
      <c r="E49" s="17"/>
      <c r="F49" s="17"/>
      <c r="G49" s="17"/>
      <c r="H49" s="17"/>
      <c r="I49" s="17"/>
      <c r="J49" s="17"/>
      <c r="K49" s="17"/>
      <c r="L49" s="17"/>
      <c r="M49" s="139"/>
      <c r="N49" s="96"/>
      <c r="O49" s="139"/>
    </row>
    <row r="50" spans="1:15" ht="15.75">
      <c r="A50" s="18" t="s">
        <v>436</v>
      </c>
      <c r="B50" s="17"/>
      <c r="C50" s="17"/>
      <c r="D50" s="17"/>
      <c r="E50" s="17"/>
      <c r="F50" s="17"/>
      <c r="G50" s="17"/>
      <c r="H50" s="17"/>
      <c r="I50" s="17"/>
      <c r="J50" s="17"/>
      <c r="K50" s="17"/>
      <c r="L50" s="17"/>
      <c r="M50" s="139"/>
      <c r="N50" s="96"/>
      <c r="O50" s="139"/>
    </row>
    <row r="51" spans="1:15" ht="15.75">
      <c r="A51" s="18" t="s">
        <v>437</v>
      </c>
      <c r="B51" s="17"/>
      <c r="C51" s="17"/>
      <c r="D51" s="17"/>
      <c r="E51" s="21"/>
      <c r="F51" s="17"/>
      <c r="G51" s="21"/>
      <c r="H51" s="17"/>
      <c r="I51" s="21"/>
      <c r="J51" s="17"/>
      <c r="K51" s="21"/>
      <c r="L51" s="17"/>
      <c r="M51" s="136"/>
      <c r="N51" s="96"/>
      <c r="O51" s="136"/>
    </row>
    <row r="52" spans="1:15" ht="15">
      <c r="A52" s="17" t="s">
        <v>25</v>
      </c>
      <c r="B52" s="17"/>
      <c r="C52" s="17" t="s">
        <v>438</v>
      </c>
      <c r="D52" s="17"/>
      <c r="E52" s="23"/>
      <c r="F52" s="17"/>
      <c r="G52" s="23"/>
      <c r="H52" s="17"/>
      <c r="I52" s="23"/>
      <c r="J52" s="17"/>
      <c r="K52" s="23"/>
      <c r="L52" s="17"/>
      <c r="M52" s="137"/>
      <c r="N52" s="96"/>
      <c r="O52" s="137"/>
    </row>
    <row r="53" spans="1:15" ht="15">
      <c r="A53" s="17" t="s">
        <v>27</v>
      </c>
      <c r="B53" s="17"/>
      <c r="C53" s="17" t="s">
        <v>439</v>
      </c>
      <c r="D53" s="17"/>
      <c r="E53" s="21"/>
      <c r="F53" s="17"/>
      <c r="G53" s="23"/>
      <c r="H53" s="17"/>
      <c r="I53" s="21"/>
      <c r="J53" s="17"/>
      <c r="K53" s="23"/>
      <c r="L53" s="17"/>
      <c r="M53" s="137"/>
      <c r="N53" s="96"/>
      <c r="O53" s="137"/>
    </row>
    <row r="54" spans="1:15" ht="15.75" thickBot="1">
      <c r="A54" s="20" t="s">
        <v>28</v>
      </c>
      <c r="B54" s="20"/>
      <c r="C54" s="17"/>
      <c r="D54" s="17"/>
      <c r="E54" s="33">
        <v>0</v>
      </c>
      <c r="F54" s="17"/>
      <c r="G54" s="33">
        <f>SUM(G51:G53)</f>
        <v>0</v>
      </c>
      <c r="H54" s="17"/>
      <c r="I54" s="33">
        <v>0</v>
      </c>
      <c r="J54" s="17"/>
      <c r="K54" s="33">
        <f>SUM(K51:K53)</f>
        <v>0</v>
      </c>
      <c r="L54" s="17"/>
      <c r="M54" s="138">
        <f>SUM(M51:M53)</f>
        <v>0</v>
      </c>
      <c r="N54" s="96"/>
      <c r="O54" s="138">
        <f>SUM(O51:O53)</f>
        <v>0</v>
      </c>
    </row>
    <row r="55" spans="1:15" ht="15.75" thickTop="1">
      <c r="A55" s="17"/>
      <c r="B55" s="17"/>
      <c r="C55" s="17"/>
      <c r="D55" s="17"/>
      <c r="E55" s="17"/>
      <c r="F55" s="17"/>
      <c r="G55" s="17"/>
      <c r="H55" s="17"/>
      <c r="I55" s="17"/>
      <c r="J55" s="17"/>
      <c r="K55" s="17"/>
      <c r="L55" s="17"/>
      <c r="M55" s="139"/>
      <c r="N55" s="96"/>
      <c r="O55" s="139"/>
    </row>
    <row r="56" spans="1:15" ht="15">
      <c r="A56" s="17"/>
      <c r="B56" s="17"/>
      <c r="C56" s="17"/>
      <c r="D56" s="17"/>
      <c r="E56" s="17"/>
      <c r="F56" s="17"/>
      <c r="G56" s="17"/>
      <c r="H56" s="17"/>
      <c r="I56" s="17"/>
      <c r="J56" s="17"/>
      <c r="K56" s="17"/>
      <c r="L56" s="17"/>
      <c r="M56" s="139"/>
      <c r="N56" s="96"/>
      <c r="O56" s="139"/>
    </row>
    <row r="57" spans="1:15" ht="15">
      <c r="A57" s="17"/>
      <c r="B57" s="17"/>
      <c r="C57" s="17"/>
      <c r="D57" s="17"/>
      <c r="E57" s="17"/>
      <c r="F57" s="17"/>
      <c r="G57" s="17"/>
      <c r="H57" s="17"/>
      <c r="I57" s="17"/>
      <c r="J57" s="17"/>
      <c r="K57" s="17"/>
      <c r="L57" s="17"/>
      <c r="M57" s="139"/>
      <c r="N57" s="96"/>
      <c r="O57" s="139"/>
    </row>
    <row r="58" spans="1:15" ht="15">
      <c r="A58" s="17"/>
      <c r="B58" s="17"/>
      <c r="C58" s="17"/>
      <c r="D58" s="17"/>
      <c r="E58" s="17"/>
      <c r="F58" s="17"/>
      <c r="G58" s="17"/>
      <c r="H58" s="17"/>
      <c r="I58" s="17"/>
      <c r="J58" s="17"/>
      <c r="K58" s="17"/>
      <c r="L58" s="17"/>
      <c r="M58" s="139"/>
      <c r="N58" s="96"/>
      <c r="O58" s="139"/>
    </row>
    <row r="59" spans="1:15" ht="15">
      <c r="A59" s="17"/>
      <c r="B59" s="17"/>
      <c r="C59" s="17"/>
      <c r="D59" s="17"/>
      <c r="E59" s="17"/>
      <c r="F59" s="17"/>
      <c r="G59" s="17"/>
      <c r="H59" s="17"/>
      <c r="I59" s="17"/>
      <c r="J59" s="17"/>
      <c r="K59" s="17"/>
      <c r="L59" s="17"/>
      <c r="M59" s="139"/>
      <c r="N59" s="96"/>
      <c r="O59" s="139"/>
    </row>
    <row r="60" spans="1:15" ht="15.75" thickBot="1">
      <c r="A60" s="17" t="s">
        <v>528</v>
      </c>
      <c r="B60" s="17"/>
      <c r="C60" s="17"/>
      <c r="D60" s="17"/>
      <c r="E60" s="26">
        <f>SUM(E14,E20,E25,E32,E39,E47,E54,)</f>
        <v>495830</v>
      </c>
      <c r="F60" s="17"/>
      <c r="G60" s="26">
        <f>SUM(G14,G20,G25,G32,G39,G47,G54,)</f>
        <v>595000</v>
      </c>
      <c r="H60" s="17"/>
      <c r="I60" s="17"/>
      <c r="J60" s="17"/>
      <c r="K60" s="26">
        <f>SUM(K14,K20,K25,K32,K39,K47,K54,)</f>
        <v>599500</v>
      </c>
      <c r="L60" s="17"/>
      <c r="M60" s="141">
        <f>SUM(M14,M20,M25,M32,M39,M47,M54,)</f>
        <v>599500</v>
      </c>
      <c r="N60" s="96"/>
      <c r="O60" s="141">
        <f>SUM(O14,O20,O25,O32,O39,O47,O54,)</f>
        <v>599500</v>
      </c>
    </row>
    <row r="61" spans="1:15" ht="15.75" thickTop="1">
      <c r="A61" s="17"/>
      <c r="B61" s="17"/>
      <c r="C61" s="17"/>
      <c r="D61" s="17"/>
      <c r="E61" s="17"/>
      <c r="F61" s="17"/>
      <c r="G61" s="17"/>
      <c r="H61" s="17"/>
      <c r="I61" s="17"/>
      <c r="J61" s="17"/>
      <c r="K61" s="17"/>
      <c r="L61" s="17"/>
      <c r="M61" s="17"/>
      <c r="N61" s="17"/>
      <c r="O61" s="17"/>
    </row>
    <row r="62" spans="1:15" ht="15.75">
      <c r="A62" s="17"/>
      <c r="B62" s="17"/>
      <c r="C62" s="17"/>
      <c r="D62" s="17"/>
      <c r="E62" s="17"/>
      <c r="F62" s="17"/>
      <c r="G62" s="17"/>
      <c r="H62" s="18" t="s">
        <v>548</v>
      </c>
      <c r="I62" s="18"/>
      <c r="J62" s="18"/>
      <c r="K62" s="17"/>
      <c r="L62" s="17"/>
      <c r="M62" s="17"/>
      <c r="N62" s="17"/>
      <c r="O62" s="17"/>
    </row>
    <row r="63" spans="1:15" ht="15">
      <c r="A63" s="17"/>
      <c r="B63" s="17"/>
      <c r="C63" s="17"/>
      <c r="D63" s="17"/>
      <c r="E63" s="17"/>
      <c r="F63" s="17"/>
      <c r="G63" s="17"/>
      <c r="H63" s="17"/>
      <c r="I63" s="17"/>
      <c r="J63" s="17"/>
      <c r="K63" s="17"/>
      <c r="L63" s="17"/>
      <c r="M63" s="17"/>
      <c r="N63" s="17"/>
      <c r="O63" s="17"/>
    </row>
  </sheetData>
  <sheetProtection/>
  <mergeCells count="1">
    <mergeCell ref="A1:O1"/>
  </mergeCells>
  <printOptions/>
  <pageMargins left="0.5" right="0.5" top="0.5" bottom="0.5" header="0.5" footer="0.5"/>
  <pageSetup fitToHeight="1" fitToWidth="1" horizontalDpi="600" verticalDpi="600" orientation="portrait" scale="78" r:id="rId1"/>
  <headerFooter alignWithMargins="0">
    <oddHeader>&amp;R&amp;D</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R70"/>
  <sheetViews>
    <sheetView zoomScale="90" zoomScaleNormal="90" zoomScalePageLayoutView="0" workbookViewId="0" topLeftCell="A23">
      <selection activeCell="O63" sqref="O63"/>
    </sheetView>
  </sheetViews>
  <sheetFormatPr defaultColWidth="9.140625" defaultRowHeight="12.75"/>
  <cols>
    <col min="9" max="10" width="0" style="0" hidden="1" customWidth="1"/>
    <col min="13" max="13" width="8.8515625" style="7" customWidth="1"/>
    <col min="15" max="15" width="11.140625" style="7" customWidth="1"/>
    <col min="26" max="26" width="11.28125" style="0" customWidth="1"/>
  </cols>
  <sheetData>
    <row r="1" spans="1:15" ht="15.75">
      <c r="A1" s="168" t="s">
        <v>413</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
      <c r="A3" s="17"/>
      <c r="B3" s="17"/>
      <c r="C3" s="17"/>
      <c r="D3" s="17"/>
      <c r="E3" s="17"/>
      <c r="F3" s="17"/>
      <c r="G3" s="17"/>
      <c r="H3" s="17"/>
      <c r="I3" s="17"/>
      <c r="J3" s="17"/>
      <c r="K3" s="17"/>
      <c r="L3" s="17"/>
      <c r="M3" s="17"/>
      <c r="N3" s="17"/>
      <c r="O3" s="17"/>
    </row>
    <row r="4" spans="1:15" ht="15">
      <c r="A4" s="17"/>
      <c r="B4" s="17"/>
      <c r="C4" s="17"/>
      <c r="D4" s="17"/>
      <c r="E4" s="17"/>
      <c r="F4" s="17"/>
      <c r="G4" s="17"/>
      <c r="H4" s="17"/>
      <c r="I4" s="17"/>
      <c r="J4" s="17"/>
      <c r="K4" s="17"/>
      <c r="L4" s="17"/>
      <c r="M4" s="17"/>
      <c r="N4" s="17"/>
      <c r="O4" s="17"/>
    </row>
    <row r="5" spans="1:15" ht="15">
      <c r="A5" s="17"/>
      <c r="B5" s="17"/>
      <c r="C5" s="17"/>
      <c r="D5" s="17"/>
      <c r="E5" s="17" t="s">
        <v>34</v>
      </c>
      <c r="F5" s="17"/>
      <c r="G5" s="17" t="s">
        <v>36</v>
      </c>
      <c r="H5" s="17"/>
      <c r="I5" s="17"/>
      <c r="J5" s="17"/>
      <c r="K5" s="17" t="s">
        <v>40</v>
      </c>
      <c r="L5" s="17"/>
      <c r="M5" s="17" t="s">
        <v>42</v>
      </c>
      <c r="N5" s="17"/>
      <c r="O5" s="17"/>
    </row>
    <row r="6" spans="1:15" ht="15">
      <c r="A6" s="17"/>
      <c r="B6" s="17"/>
      <c r="C6" s="17"/>
      <c r="D6" s="17"/>
      <c r="E6" s="17" t="s">
        <v>33</v>
      </c>
      <c r="F6" s="17"/>
      <c r="G6" s="17" t="s">
        <v>37</v>
      </c>
      <c r="H6" s="17"/>
      <c r="I6" s="17" t="s">
        <v>35</v>
      </c>
      <c r="J6" s="17"/>
      <c r="K6" s="17" t="s">
        <v>41</v>
      </c>
      <c r="L6" s="17"/>
      <c r="M6" s="17" t="s">
        <v>43</v>
      </c>
      <c r="N6" s="17"/>
      <c r="O6" s="17"/>
    </row>
    <row r="7" spans="1:15" ht="15">
      <c r="A7" s="17"/>
      <c r="B7" s="17"/>
      <c r="C7" s="17"/>
      <c r="D7" s="17"/>
      <c r="E7" s="17" t="s">
        <v>32</v>
      </c>
      <c r="F7" s="17"/>
      <c r="G7" s="17" t="s">
        <v>38</v>
      </c>
      <c r="H7" s="17"/>
      <c r="I7" s="17" t="s">
        <v>585</v>
      </c>
      <c r="J7" s="17"/>
      <c r="K7" s="17" t="s">
        <v>39</v>
      </c>
      <c r="L7" s="17"/>
      <c r="M7" s="17" t="s">
        <v>35</v>
      </c>
      <c r="N7" s="17"/>
      <c r="O7" s="17" t="s">
        <v>44</v>
      </c>
    </row>
    <row r="8" spans="1:15" ht="15">
      <c r="A8" s="17" t="s">
        <v>23</v>
      </c>
      <c r="B8" s="17"/>
      <c r="C8" s="17" t="s">
        <v>0</v>
      </c>
      <c r="D8" s="17"/>
      <c r="E8" s="17">
        <v>2022</v>
      </c>
      <c r="F8" s="17"/>
      <c r="G8" s="17">
        <v>2023</v>
      </c>
      <c r="H8" s="17"/>
      <c r="I8" s="17">
        <v>2022</v>
      </c>
      <c r="J8" s="17"/>
      <c r="K8" s="17">
        <v>2024</v>
      </c>
      <c r="L8" s="17"/>
      <c r="M8" s="17">
        <v>2024</v>
      </c>
      <c r="N8" s="17"/>
      <c r="O8" s="17">
        <v>2024</v>
      </c>
    </row>
    <row r="9" spans="1:16" ht="15">
      <c r="A9" s="17"/>
      <c r="B9" s="17"/>
      <c r="C9" s="17"/>
      <c r="D9" s="17"/>
      <c r="E9" s="17"/>
      <c r="F9" s="17"/>
      <c r="G9" s="17"/>
      <c r="H9" s="17"/>
      <c r="I9" s="17"/>
      <c r="J9" s="17"/>
      <c r="K9" s="17"/>
      <c r="L9" s="17"/>
      <c r="M9" s="17"/>
      <c r="N9" s="17"/>
      <c r="O9" s="17"/>
      <c r="P9" s="133"/>
    </row>
    <row r="10" spans="1:15" ht="15">
      <c r="A10" s="17"/>
      <c r="B10" s="17"/>
      <c r="C10" s="17"/>
      <c r="D10" s="17"/>
      <c r="E10" s="17"/>
      <c r="F10" s="17"/>
      <c r="G10" s="17"/>
      <c r="H10" s="17"/>
      <c r="I10" s="17"/>
      <c r="J10" s="17"/>
      <c r="K10" s="17"/>
      <c r="L10" s="17"/>
      <c r="M10" s="17"/>
      <c r="N10" s="17"/>
      <c r="O10" s="17"/>
    </row>
    <row r="11" spans="1:15" ht="15.75">
      <c r="A11" s="18" t="s">
        <v>172</v>
      </c>
      <c r="B11" s="17"/>
      <c r="C11" s="17"/>
      <c r="D11" s="17"/>
      <c r="E11" s="17"/>
      <c r="F11" s="17"/>
      <c r="G11" s="17"/>
      <c r="H11" s="17"/>
      <c r="I11" s="17"/>
      <c r="J11" s="17"/>
      <c r="K11" s="17"/>
      <c r="L11" s="17"/>
      <c r="M11" s="17"/>
      <c r="N11" s="17"/>
      <c r="O11" s="17"/>
    </row>
    <row r="12" spans="1:15" ht="15">
      <c r="A12" s="17" t="s">
        <v>173</v>
      </c>
      <c r="B12" s="17"/>
      <c r="C12" s="17" t="s">
        <v>440</v>
      </c>
      <c r="D12" s="17"/>
      <c r="E12" s="21">
        <v>28006</v>
      </c>
      <c r="F12" s="17"/>
      <c r="G12" s="21">
        <v>41200</v>
      </c>
      <c r="H12" s="17"/>
      <c r="I12" s="67"/>
      <c r="J12" s="17"/>
      <c r="K12" s="67">
        <v>41200</v>
      </c>
      <c r="L12" s="17"/>
      <c r="M12" s="136">
        <f>K12</f>
        <v>41200</v>
      </c>
      <c r="N12" s="96"/>
      <c r="O12" s="136">
        <v>41200</v>
      </c>
    </row>
    <row r="13" spans="1:15" ht="15">
      <c r="A13" s="17" t="s">
        <v>176</v>
      </c>
      <c r="B13" s="17"/>
      <c r="C13" s="17" t="s">
        <v>441</v>
      </c>
      <c r="D13" s="17"/>
      <c r="E13" s="23">
        <v>18084</v>
      </c>
      <c r="F13" s="17"/>
      <c r="G13" s="32">
        <v>20000</v>
      </c>
      <c r="H13" s="17"/>
      <c r="I13" s="23">
        <v>12638</v>
      </c>
      <c r="J13" s="17"/>
      <c r="K13" s="69">
        <v>20000</v>
      </c>
      <c r="L13" s="17"/>
      <c r="M13" s="140">
        <f>K13</f>
        <v>20000</v>
      </c>
      <c r="N13" s="96"/>
      <c r="O13" s="140">
        <v>20000</v>
      </c>
    </row>
    <row r="14" spans="1:15" ht="15">
      <c r="A14" s="17" t="s">
        <v>180</v>
      </c>
      <c r="B14" s="17"/>
      <c r="C14" s="17" t="s">
        <v>442</v>
      </c>
      <c r="D14" s="17"/>
      <c r="E14" s="23"/>
      <c r="F14" s="17"/>
      <c r="G14" s="32"/>
      <c r="H14" s="17"/>
      <c r="I14" s="23"/>
      <c r="J14" s="17"/>
      <c r="K14" s="69"/>
      <c r="L14" s="17"/>
      <c r="M14" s="140"/>
      <c r="N14" s="96"/>
      <c r="O14" s="140"/>
    </row>
    <row r="15" spans="1:15" ht="15">
      <c r="A15" s="17" t="s">
        <v>181</v>
      </c>
      <c r="B15" s="17"/>
      <c r="C15" s="17" t="s">
        <v>443</v>
      </c>
      <c r="D15" s="17"/>
      <c r="E15" s="23"/>
      <c r="F15" s="17"/>
      <c r="G15" s="32"/>
      <c r="H15" s="17"/>
      <c r="I15" s="23"/>
      <c r="J15" s="17"/>
      <c r="K15" s="32"/>
      <c r="L15" s="17"/>
      <c r="M15" s="140"/>
      <c r="N15" s="96"/>
      <c r="O15" s="140"/>
    </row>
    <row r="16" spans="1:15" ht="15">
      <c r="A16" s="17" t="s">
        <v>182</v>
      </c>
      <c r="B16" s="17"/>
      <c r="C16" s="17" t="s">
        <v>444</v>
      </c>
      <c r="D16" s="17"/>
      <c r="E16" s="23"/>
      <c r="F16" s="17"/>
      <c r="G16" s="23"/>
      <c r="H16" s="17"/>
      <c r="I16" s="23"/>
      <c r="J16" s="17"/>
      <c r="K16" s="23"/>
      <c r="L16" s="17"/>
      <c r="M16" s="137"/>
      <c r="N16" s="96"/>
      <c r="O16" s="137"/>
    </row>
    <row r="17" spans="1:15" ht="15">
      <c r="A17" s="17" t="s">
        <v>183</v>
      </c>
      <c r="B17" s="17"/>
      <c r="C17" s="17" t="s">
        <v>445</v>
      </c>
      <c r="D17" s="17"/>
      <c r="E17" s="23"/>
      <c r="F17" s="19"/>
      <c r="G17" s="23"/>
      <c r="H17" s="19"/>
      <c r="I17" s="23"/>
      <c r="J17" s="19"/>
      <c r="K17" s="23"/>
      <c r="L17" s="19"/>
      <c r="M17" s="137"/>
      <c r="N17" s="98"/>
      <c r="O17" s="137"/>
    </row>
    <row r="18" spans="1:15" ht="15">
      <c r="A18" s="17" t="s">
        <v>184</v>
      </c>
      <c r="B18" s="20"/>
      <c r="C18" s="17"/>
      <c r="D18" s="17"/>
      <c r="E18" s="19"/>
      <c r="F18" s="19"/>
      <c r="G18" s="19"/>
      <c r="H18" s="19"/>
      <c r="I18" s="19"/>
      <c r="J18" s="19"/>
      <c r="K18" s="19"/>
      <c r="L18" s="19"/>
      <c r="M18" s="142"/>
      <c r="N18" s="98"/>
      <c r="O18" s="142"/>
    </row>
    <row r="19" spans="1:18" ht="15">
      <c r="A19" s="17" t="s">
        <v>185</v>
      </c>
      <c r="B19" s="17"/>
      <c r="C19" s="17" t="s">
        <v>446</v>
      </c>
      <c r="D19" s="17"/>
      <c r="E19" s="21">
        <v>47232</v>
      </c>
      <c r="F19" s="19"/>
      <c r="G19" s="21">
        <v>55491</v>
      </c>
      <c r="H19" s="19"/>
      <c r="I19" s="21">
        <v>34383</v>
      </c>
      <c r="J19" s="19"/>
      <c r="K19" s="21">
        <v>60000</v>
      </c>
      <c r="L19" s="19"/>
      <c r="M19" s="136">
        <f>K19</f>
        <v>60000</v>
      </c>
      <c r="N19" s="98"/>
      <c r="O19" s="136">
        <f>M19</f>
        <v>60000</v>
      </c>
      <c r="R19" s="7"/>
    </row>
    <row r="20" spans="1:18" ht="15">
      <c r="A20" s="17"/>
      <c r="B20" s="17"/>
      <c r="C20" s="17"/>
      <c r="D20" s="17"/>
      <c r="E20" s="17"/>
      <c r="F20" s="17"/>
      <c r="G20" s="17"/>
      <c r="H20" s="17"/>
      <c r="I20" s="17"/>
      <c r="J20" s="17"/>
      <c r="K20" s="17"/>
      <c r="L20" s="17"/>
      <c r="M20" s="139"/>
      <c r="N20" s="96"/>
      <c r="O20" s="139"/>
      <c r="R20" s="7"/>
    </row>
    <row r="21" spans="1:15" ht="15.75" thickBot="1">
      <c r="A21" s="20" t="s">
        <v>28</v>
      </c>
      <c r="B21" s="20"/>
      <c r="C21" s="17"/>
      <c r="D21" s="17"/>
      <c r="E21" s="26">
        <f>SUM(E12:E19)</f>
        <v>93322</v>
      </c>
      <c r="F21" s="17"/>
      <c r="G21" s="26">
        <f>SUM(G12:G19)</f>
        <v>116691</v>
      </c>
      <c r="H21" s="17"/>
      <c r="I21" s="26">
        <f>SUM(I12:I19)</f>
        <v>47021</v>
      </c>
      <c r="J21" s="17"/>
      <c r="K21" s="26">
        <f>SUM(K12:K19)</f>
        <v>121200</v>
      </c>
      <c r="L21" s="17"/>
      <c r="M21" s="141">
        <f>SUM(M12:M19)</f>
        <v>121200</v>
      </c>
      <c r="N21" s="96"/>
      <c r="O21" s="141">
        <f>SUM(O12:O19)</f>
        <v>121200</v>
      </c>
    </row>
    <row r="22" spans="1:15" ht="15.75" thickTop="1">
      <c r="A22" s="19"/>
      <c r="B22" s="19"/>
      <c r="C22" s="19"/>
      <c r="D22" s="19"/>
      <c r="E22" s="19"/>
      <c r="F22" s="19"/>
      <c r="G22" s="19"/>
      <c r="H22" s="19"/>
      <c r="I22" s="19"/>
      <c r="J22" s="19"/>
      <c r="K22" s="19"/>
      <c r="L22" s="19"/>
      <c r="M22" s="142"/>
      <c r="N22" s="98"/>
      <c r="O22" s="142"/>
    </row>
    <row r="23" spans="1:15" ht="15">
      <c r="A23" s="19"/>
      <c r="B23" s="19"/>
      <c r="C23" s="19"/>
      <c r="D23" s="19"/>
      <c r="E23" s="19"/>
      <c r="F23" s="19"/>
      <c r="G23" s="19"/>
      <c r="H23" s="19"/>
      <c r="I23" s="19"/>
      <c r="J23" s="19"/>
      <c r="K23" s="19"/>
      <c r="L23" s="19"/>
      <c r="M23" s="142"/>
      <c r="N23" s="98"/>
      <c r="O23" s="142"/>
    </row>
    <row r="24" spans="1:15" ht="15.75">
      <c r="A24" s="18" t="s">
        <v>191</v>
      </c>
      <c r="B24" s="17"/>
      <c r="C24" s="17"/>
      <c r="D24" s="17"/>
      <c r="E24" s="17"/>
      <c r="F24" s="17"/>
      <c r="G24" s="17"/>
      <c r="H24" s="17"/>
      <c r="I24" s="17"/>
      <c r="J24" s="17"/>
      <c r="K24" s="17"/>
      <c r="L24" s="17"/>
      <c r="M24" s="139"/>
      <c r="N24" s="96"/>
      <c r="O24" s="139"/>
    </row>
    <row r="25" spans="1:15" ht="15.75">
      <c r="A25" s="18" t="s">
        <v>192</v>
      </c>
      <c r="B25" s="17"/>
      <c r="C25" s="17"/>
      <c r="D25" s="17"/>
      <c r="E25" s="17"/>
      <c r="F25" s="17"/>
      <c r="G25" s="17"/>
      <c r="H25" s="17"/>
      <c r="I25" s="17"/>
      <c r="J25" s="17"/>
      <c r="K25" s="17"/>
      <c r="L25" s="17"/>
      <c r="M25" s="139"/>
      <c r="N25" s="96"/>
      <c r="O25" s="139"/>
    </row>
    <row r="26" spans="1:15" ht="15">
      <c r="A26" s="17" t="s">
        <v>193</v>
      </c>
      <c r="B26" s="17"/>
      <c r="C26" s="17" t="s">
        <v>447</v>
      </c>
      <c r="D26" s="17"/>
      <c r="E26" s="21"/>
      <c r="F26" s="17"/>
      <c r="G26" s="21"/>
      <c r="H26" s="17"/>
      <c r="I26" s="21"/>
      <c r="J26" s="17"/>
      <c r="K26" s="21"/>
      <c r="L26" s="17"/>
      <c r="M26" s="136"/>
      <c r="N26" s="96"/>
      <c r="O26" s="136"/>
    </row>
    <row r="27" spans="1:15" ht="15">
      <c r="A27" s="17" t="s">
        <v>194</v>
      </c>
      <c r="B27" s="17"/>
      <c r="C27" s="17" t="s">
        <v>448</v>
      </c>
      <c r="D27" s="17"/>
      <c r="E27" s="23"/>
      <c r="F27" s="17"/>
      <c r="G27" s="23"/>
      <c r="H27" s="17"/>
      <c r="I27" s="23"/>
      <c r="J27" s="17"/>
      <c r="K27" s="23"/>
      <c r="L27" s="17"/>
      <c r="M27" s="137"/>
      <c r="N27" s="96"/>
      <c r="O27" s="137"/>
    </row>
    <row r="28" spans="1:15" ht="15">
      <c r="A28" s="17" t="s">
        <v>195</v>
      </c>
      <c r="B28" s="17"/>
      <c r="C28" s="17" t="s">
        <v>449</v>
      </c>
      <c r="D28" s="17"/>
      <c r="E28" s="21"/>
      <c r="F28" s="17"/>
      <c r="G28" s="21"/>
      <c r="H28" s="17"/>
      <c r="I28" s="21"/>
      <c r="J28" s="17"/>
      <c r="K28" s="21"/>
      <c r="L28" s="17"/>
      <c r="M28" s="136"/>
      <c r="N28" s="96"/>
      <c r="O28" s="136"/>
    </row>
    <row r="29" spans="1:15" ht="15">
      <c r="A29" s="17" t="s">
        <v>196</v>
      </c>
      <c r="B29" s="17"/>
      <c r="C29" s="17" t="s">
        <v>450</v>
      </c>
      <c r="D29" s="17"/>
      <c r="E29" s="23"/>
      <c r="F29" s="17"/>
      <c r="G29" s="32"/>
      <c r="H29" s="17"/>
      <c r="I29" s="23"/>
      <c r="J29" s="17"/>
      <c r="K29" s="32"/>
      <c r="L29" s="17"/>
      <c r="M29" s="140"/>
      <c r="N29" s="96"/>
      <c r="O29" s="140"/>
    </row>
    <row r="30" spans="1:15" ht="15">
      <c r="A30" s="17" t="s">
        <v>197</v>
      </c>
      <c r="B30" s="17"/>
      <c r="C30" s="17" t="s">
        <v>451</v>
      </c>
      <c r="D30" s="17"/>
      <c r="E30" s="23"/>
      <c r="F30" s="17"/>
      <c r="G30" s="32"/>
      <c r="H30" s="17"/>
      <c r="I30" s="23"/>
      <c r="J30" s="17"/>
      <c r="K30" s="32"/>
      <c r="L30" s="17"/>
      <c r="M30" s="140"/>
      <c r="N30" s="96"/>
      <c r="O30" s="140"/>
    </row>
    <row r="31" spans="1:15" ht="15">
      <c r="A31" s="17" t="s">
        <v>198</v>
      </c>
      <c r="B31" s="17"/>
      <c r="C31" s="17" t="s">
        <v>452</v>
      </c>
      <c r="D31" s="17"/>
      <c r="E31" s="23"/>
      <c r="F31" s="17"/>
      <c r="G31" s="32"/>
      <c r="H31" s="17"/>
      <c r="I31" s="23"/>
      <c r="J31" s="17"/>
      <c r="K31" s="32"/>
      <c r="L31" s="17"/>
      <c r="M31" s="140"/>
      <c r="N31" s="96"/>
      <c r="O31" s="140"/>
    </row>
    <row r="32" spans="1:15" ht="15">
      <c r="A32" s="17" t="s">
        <v>199</v>
      </c>
      <c r="B32" s="17"/>
      <c r="C32" s="17" t="s">
        <v>453</v>
      </c>
      <c r="D32" s="17"/>
      <c r="E32" s="23"/>
      <c r="F32" s="17"/>
      <c r="G32" s="23"/>
      <c r="H32" s="17"/>
      <c r="I32" s="23"/>
      <c r="J32" s="17"/>
      <c r="K32" s="23"/>
      <c r="L32" s="17"/>
      <c r="M32" s="137"/>
      <c r="N32" s="96"/>
      <c r="O32" s="137"/>
    </row>
    <row r="33" spans="1:15" ht="15">
      <c r="A33" s="17" t="s">
        <v>200</v>
      </c>
      <c r="B33" s="17"/>
      <c r="C33" s="17"/>
      <c r="D33" s="17"/>
      <c r="E33" s="19"/>
      <c r="F33" s="19"/>
      <c r="G33" s="32"/>
      <c r="H33" s="19"/>
      <c r="I33" s="19"/>
      <c r="J33" s="19"/>
      <c r="K33" s="32"/>
      <c r="L33" s="19"/>
      <c r="M33" s="140"/>
      <c r="N33" s="98"/>
      <c r="O33" s="140"/>
    </row>
    <row r="34" spans="1:15" ht="15">
      <c r="A34" s="17" t="s">
        <v>201</v>
      </c>
      <c r="B34" s="17"/>
      <c r="C34" s="17" t="s">
        <v>454</v>
      </c>
      <c r="D34" s="17"/>
      <c r="E34" s="21"/>
      <c r="F34" s="19"/>
      <c r="G34" s="21"/>
      <c r="H34" s="19"/>
      <c r="I34" s="21"/>
      <c r="J34" s="19"/>
      <c r="K34" s="21"/>
      <c r="L34" s="19"/>
      <c r="M34" s="136"/>
      <c r="N34" s="98"/>
      <c r="O34" s="136"/>
    </row>
    <row r="35" spans="1:15" ht="15">
      <c r="A35" s="17"/>
      <c r="B35" s="17"/>
      <c r="C35" s="17"/>
      <c r="D35" s="17"/>
      <c r="E35" s="17"/>
      <c r="F35" s="17"/>
      <c r="G35" s="17"/>
      <c r="H35" s="17"/>
      <c r="I35" s="17"/>
      <c r="J35" s="17"/>
      <c r="K35" s="17"/>
      <c r="L35" s="17"/>
      <c r="M35" s="139"/>
      <c r="N35" s="96"/>
      <c r="O35" s="139"/>
    </row>
    <row r="36" spans="1:15" ht="15.75" thickBot="1">
      <c r="A36" s="20" t="s">
        <v>28</v>
      </c>
      <c r="B36" s="20"/>
      <c r="C36" s="17"/>
      <c r="D36" s="17"/>
      <c r="E36" s="26">
        <f>SUM(E26:E34)</f>
        <v>0</v>
      </c>
      <c r="F36" s="17"/>
      <c r="G36" s="26">
        <f>SUM(G26:G34)</f>
        <v>0</v>
      </c>
      <c r="H36" s="17"/>
      <c r="I36" s="26">
        <f>SUM(I26:I34)</f>
        <v>0</v>
      </c>
      <c r="J36" s="17"/>
      <c r="K36" s="26">
        <f>SUM(K26:K34)</f>
        <v>0</v>
      </c>
      <c r="L36" s="17"/>
      <c r="M36" s="141">
        <f>SUM(M26:M34)</f>
        <v>0</v>
      </c>
      <c r="N36" s="96"/>
      <c r="O36" s="141">
        <f>SUM(O26:O34)</f>
        <v>0</v>
      </c>
    </row>
    <row r="37" spans="1:15" ht="15.75" thickTop="1">
      <c r="A37" s="17"/>
      <c r="B37" s="17"/>
      <c r="C37" s="17"/>
      <c r="D37" s="17"/>
      <c r="E37" s="32"/>
      <c r="F37" s="17"/>
      <c r="G37" s="32"/>
      <c r="H37" s="17"/>
      <c r="I37" s="32"/>
      <c r="J37" s="17"/>
      <c r="K37" s="32"/>
      <c r="L37" s="17"/>
      <c r="M37" s="140"/>
      <c r="N37" s="96"/>
      <c r="O37" s="140"/>
    </row>
    <row r="38" spans="1:15" ht="15">
      <c r="A38" s="17"/>
      <c r="B38" s="17"/>
      <c r="C38" s="17"/>
      <c r="D38" s="17"/>
      <c r="E38" s="19"/>
      <c r="F38" s="19"/>
      <c r="G38" s="19"/>
      <c r="H38" s="19"/>
      <c r="I38" s="19"/>
      <c r="J38" s="19"/>
      <c r="K38" s="19"/>
      <c r="L38" s="19"/>
      <c r="M38" s="142"/>
      <c r="N38" s="98"/>
      <c r="O38" s="142"/>
    </row>
    <row r="39" spans="1:15" ht="15.75">
      <c r="A39" s="18" t="s">
        <v>213</v>
      </c>
      <c r="B39" s="17"/>
      <c r="C39" s="17"/>
      <c r="D39" s="17"/>
      <c r="E39" s="17"/>
      <c r="F39" s="17"/>
      <c r="G39" s="17"/>
      <c r="H39" s="17"/>
      <c r="I39" s="17"/>
      <c r="J39" s="17"/>
      <c r="K39" s="17"/>
      <c r="L39" s="17"/>
      <c r="M39" s="139"/>
      <c r="N39" s="96"/>
      <c r="O39" s="139"/>
    </row>
    <row r="40" spans="1:15" ht="15">
      <c r="A40" s="17" t="s">
        <v>193</v>
      </c>
      <c r="B40" s="17"/>
      <c r="C40" s="17" t="s">
        <v>455</v>
      </c>
      <c r="D40" s="17"/>
      <c r="E40" s="21"/>
      <c r="F40" s="17"/>
      <c r="G40" s="21"/>
      <c r="H40" s="17"/>
      <c r="I40" s="21"/>
      <c r="J40" s="17"/>
      <c r="K40" s="21"/>
      <c r="L40" s="17"/>
      <c r="M40" s="136"/>
      <c r="N40" s="96"/>
      <c r="O40" s="136"/>
    </row>
    <row r="41" spans="1:15" ht="15">
      <c r="A41" s="17" t="s">
        <v>194</v>
      </c>
      <c r="B41" s="17"/>
      <c r="C41" s="17" t="s">
        <v>456</v>
      </c>
      <c r="D41" s="17"/>
      <c r="E41" s="23"/>
      <c r="F41" s="17"/>
      <c r="G41" s="23"/>
      <c r="H41" s="17"/>
      <c r="I41" s="23"/>
      <c r="J41" s="17"/>
      <c r="K41" s="23"/>
      <c r="L41" s="17"/>
      <c r="M41" s="137"/>
      <c r="N41" s="96"/>
      <c r="O41" s="137"/>
    </row>
    <row r="42" spans="1:15" ht="15">
      <c r="A42" s="17" t="s">
        <v>195</v>
      </c>
      <c r="B42" s="17"/>
      <c r="C42" s="17" t="s">
        <v>457</v>
      </c>
      <c r="D42" s="17"/>
      <c r="E42" s="21"/>
      <c r="F42" s="17"/>
      <c r="G42" s="21"/>
      <c r="H42" s="17"/>
      <c r="I42" s="21"/>
      <c r="J42" s="17"/>
      <c r="K42" s="21"/>
      <c r="L42" s="17"/>
      <c r="M42" s="136"/>
      <c r="N42" s="96"/>
      <c r="O42" s="136"/>
    </row>
    <row r="43" spans="1:15" ht="15">
      <c r="A43" s="17" t="s">
        <v>196</v>
      </c>
      <c r="B43" s="17"/>
      <c r="C43" s="17" t="s">
        <v>458</v>
      </c>
      <c r="D43" s="17"/>
      <c r="E43" s="23"/>
      <c r="F43" s="17"/>
      <c r="G43" s="32"/>
      <c r="H43" s="17"/>
      <c r="I43" s="23"/>
      <c r="J43" s="17"/>
      <c r="K43" s="32"/>
      <c r="L43" s="17"/>
      <c r="M43" s="140"/>
      <c r="N43" s="96"/>
      <c r="O43" s="140"/>
    </row>
    <row r="44" spans="1:15" ht="15">
      <c r="A44" s="17" t="s">
        <v>197</v>
      </c>
      <c r="B44" s="17"/>
      <c r="C44" s="17" t="s">
        <v>459</v>
      </c>
      <c r="D44" s="17"/>
      <c r="E44" s="23"/>
      <c r="F44" s="17"/>
      <c r="G44" s="32"/>
      <c r="H44" s="17"/>
      <c r="I44" s="23"/>
      <c r="J44" s="17"/>
      <c r="K44" s="32"/>
      <c r="L44" s="17"/>
      <c r="M44" s="140"/>
      <c r="N44" s="96"/>
      <c r="O44" s="140"/>
    </row>
    <row r="45" spans="1:15" ht="15">
      <c r="A45" s="17" t="s">
        <v>198</v>
      </c>
      <c r="B45" s="17"/>
      <c r="C45" s="17" t="s">
        <v>460</v>
      </c>
      <c r="D45" s="17"/>
      <c r="E45" s="23"/>
      <c r="F45" s="17"/>
      <c r="G45" s="32"/>
      <c r="H45" s="17"/>
      <c r="I45" s="23"/>
      <c r="J45" s="17"/>
      <c r="K45" s="32"/>
      <c r="L45" s="17"/>
      <c r="M45" s="140"/>
      <c r="N45" s="96"/>
      <c r="O45" s="140"/>
    </row>
    <row r="46" spans="1:15" ht="15">
      <c r="A46" s="17" t="s">
        <v>199</v>
      </c>
      <c r="B46" s="17"/>
      <c r="C46" s="17" t="s">
        <v>461</v>
      </c>
      <c r="D46" s="17"/>
      <c r="E46" s="23"/>
      <c r="F46" s="17"/>
      <c r="G46" s="23"/>
      <c r="H46" s="17"/>
      <c r="I46" s="23"/>
      <c r="J46" s="17"/>
      <c r="K46" s="23"/>
      <c r="L46" s="17"/>
      <c r="M46" s="137"/>
      <c r="N46" s="96"/>
      <c r="O46" s="137"/>
    </row>
    <row r="47" spans="1:15" ht="15">
      <c r="A47" s="17" t="s">
        <v>200</v>
      </c>
      <c r="B47" s="17"/>
      <c r="C47" s="17"/>
      <c r="D47" s="17"/>
      <c r="E47" s="19"/>
      <c r="F47" s="19"/>
      <c r="G47" s="32"/>
      <c r="H47" s="19"/>
      <c r="I47" s="19"/>
      <c r="J47" s="19"/>
      <c r="K47" s="32"/>
      <c r="L47" s="19"/>
      <c r="M47" s="140"/>
      <c r="N47" s="98"/>
      <c r="O47" s="140"/>
    </row>
    <row r="48" spans="1:15" ht="15">
      <c r="A48" s="17" t="s">
        <v>201</v>
      </c>
      <c r="B48" s="17"/>
      <c r="C48" s="17" t="s">
        <v>462</v>
      </c>
      <c r="D48" s="17"/>
      <c r="E48" s="21"/>
      <c r="F48" s="19"/>
      <c r="G48" s="21"/>
      <c r="H48" s="19"/>
      <c r="I48" s="21"/>
      <c r="J48" s="19"/>
      <c r="K48" s="21"/>
      <c r="L48" s="19"/>
      <c r="M48" s="136"/>
      <c r="N48" s="98"/>
      <c r="O48" s="136"/>
    </row>
    <row r="49" spans="1:15" ht="15">
      <c r="A49" s="17"/>
      <c r="B49" s="17"/>
      <c r="C49" s="17"/>
      <c r="D49" s="17"/>
      <c r="E49" s="17"/>
      <c r="F49" s="17"/>
      <c r="G49" s="17"/>
      <c r="H49" s="17"/>
      <c r="I49" s="17"/>
      <c r="J49" s="17"/>
      <c r="K49" s="17"/>
      <c r="L49" s="17"/>
      <c r="M49" s="139"/>
      <c r="N49" s="96"/>
      <c r="O49" s="139"/>
    </row>
    <row r="50" spans="1:15" ht="15.75" thickBot="1">
      <c r="A50" s="20" t="s">
        <v>28</v>
      </c>
      <c r="B50" s="20"/>
      <c r="C50" s="17"/>
      <c r="D50" s="17"/>
      <c r="E50" s="26">
        <f>SUM(E40:E48)</f>
        <v>0</v>
      </c>
      <c r="F50" s="17"/>
      <c r="G50" s="26">
        <f>SUM(G40:G48)</f>
        <v>0</v>
      </c>
      <c r="H50" s="17"/>
      <c r="I50" s="26">
        <f>SUM(I40:I48)</f>
        <v>0</v>
      </c>
      <c r="J50" s="17"/>
      <c r="K50" s="26">
        <f>SUM(K40:K48)</f>
        <v>0</v>
      </c>
      <c r="L50" s="17"/>
      <c r="M50" s="141">
        <f>SUM(M40:M48)</f>
        <v>0</v>
      </c>
      <c r="N50" s="96"/>
      <c r="O50" s="141">
        <f>SUM(O40:O48)</f>
        <v>0</v>
      </c>
    </row>
    <row r="51" spans="1:15" ht="15.75" thickTop="1">
      <c r="A51" s="17"/>
      <c r="B51" s="17"/>
      <c r="C51" s="17"/>
      <c r="D51" s="17"/>
      <c r="E51" s="17"/>
      <c r="F51" s="17"/>
      <c r="G51" s="17"/>
      <c r="H51" s="17"/>
      <c r="I51" s="17"/>
      <c r="J51" s="17"/>
      <c r="K51" s="17"/>
      <c r="L51" s="17"/>
      <c r="M51" s="139"/>
      <c r="N51" s="96"/>
      <c r="O51" s="139"/>
    </row>
    <row r="52" spans="1:15" ht="15">
      <c r="A52" s="17"/>
      <c r="B52" s="17"/>
      <c r="C52" s="17"/>
      <c r="D52" s="17"/>
      <c r="E52" s="17"/>
      <c r="F52" s="17"/>
      <c r="G52" s="17"/>
      <c r="H52" s="17"/>
      <c r="I52" s="17"/>
      <c r="J52" s="17"/>
      <c r="K52" s="17"/>
      <c r="L52" s="17"/>
      <c r="M52" s="139"/>
      <c r="N52" s="96"/>
      <c r="O52" s="139"/>
    </row>
    <row r="53" spans="1:15" ht="15">
      <c r="A53" s="17" t="s">
        <v>223</v>
      </c>
      <c r="B53" s="17"/>
      <c r="C53" s="17"/>
      <c r="D53" s="17"/>
      <c r="E53" s="17"/>
      <c r="F53" s="17"/>
      <c r="G53" s="17"/>
      <c r="H53" s="17"/>
      <c r="I53" s="17"/>
      <c r="J53" s="17"/>
      <c r="K53" s="17"/>
      <c r="L53" s="17"/>
      <c r="M53" s="139"/>
      <c r="N53" s="96"/>
      <c r="O53" s="139"/>
    </row>
    <row r="54" spans="1:15" ht="15">
      <c r="A54" s="17" t="s">
        <v>224</v>
      </c>
      <c r="B54" s="17"/>
      <c r="C54" s="17"/>
      <c r="D54" s="17"/>
      <c r="E54" s="17"/>
      <c r="F54" s="17"/>
      <c r="G54" s="17"/>
      <c r="H54" s="17"/>
      <c r="I54" s="17"/>
      <c r="J54" s="17"/>
      <c r="K54" s="17"/>
      <c r="L54" s="17"/>
      <c r="M54" s="139"/>
      <c r="N54" s="96"/>
      <c r="O54" s="139"/>
    </row>
    <row r="55" spans="1:15" ht="15">
      <c r="A55" s="17" t="s">
        <v>226</v>
      </c>
      <c r="B55" s="17"/>
      <c r="C55" s="17"/>
      <c r="D55" s="17"/>
      <c r="E55" s="17"/>
      <c r="F55" s="17"/>
      <c r="G55" s="17"/>
      <c r="H55" s="17"/>
      <c r="I55" s="17"/>
      <c r="J55" s="17"/>
      <c r="K55" s="17"/>
      <c r="L55" s="17"/>
      <c r="M55" s="142"/>
      <c r="N55" s="96"/>
      <c r="O55" s="142"/>
    </row>
    <row r="56" spans="1:15" ht="15">
      <c r="A56" s="17" t="s">
        <v>227</v>
      </c>
      <c r="B56" s="17"/>
      <c r="C56" s="17" t="s">
        <v>465</v>
      </c>
      <c r="D56" s="17"/>
      <c r="E56" s="21"/>
      <c r="F56" s="17"/>
      <c r="G56" s="21"/>
      <c r="H56" s="17"/>
      <c r="I56" s="21"/>
      <c r="J56" s="17"/>
      <c r="K56" s="21"/>
      <c r="L56" s="17"/>
      <c r="M56" s="136"/>
      <c r="N56" s="96"/>
      <c r="O56" s="136"/>
    </row>
    <row r="57" spans="1:15" ht="15">
      <c r="A57" s="22" t="s">
        <v>464</v>
      </c>
      <c r="B57" s="17"/>
      <c r="C57" s="17"/>
      <c r="D57" s="17"/>
      <c r="E57" s="32"/>
      <c r="F57" s="17"/>
      <c r="G57" s="32"/>
      <c r="H57" s="17"/>
      <c r="I57" s="32"/>
      <c r="J57" s="17"/>
      <c r="K57" s="32"/>
      <c r="L57" s="17"/>
      <c r="M57" s="140"/>
      <c r="N57" s="96"/>
      <c r="O57" s="140"/>
    </row>
    <row r="58" spans="1:15" ht="15.75" thickBot="1">
      <c r="A58" s="17" t="s">
        <v>463</v>
      </c>
      <c r="B58" s="17"/>
      <c r="C58" s="17"/>
      <c r="D58" s="17"/>
      <c r="E58" s="26">
        <f>SUM(E56)</f>
        <v>0</v>
      </c>
      <c r="F58" s="17"/>
      <c r="G58" s="26">
        <f>SUM(G56)</f>
        <v>0</v>
      </c>
      <c r="H58" s="17"/>
      <c r="I58" s="26">
        <f>SUM(I56)</f>
        <v>0</v>
      </c>
      <c r="J58" s="17"/>
      <c r="K58" s="26">
        <f>SUM(K56)</f>
        <v>0</v>
      </c>
      <c r="L58" s="17"/>
      <c r="M58" s="141">
        <f>SUM(M56)</f>
        <v>0</v>
      </c>
      <c r="N58" s="96"/>
      <c r="O58" s="141">
        <f>SUM(O56)</f>
        <v>0</v>
      </c>
    </row>
    <row r="59" spans="1:15" ht="15.75" thickTop="1">
      <c r="A59" s="17"/>
      <c r="B59" s="17"/>
      <c r="C59" s="17"/>
      <c r="D59" s="17"/>
      <c r="E59" s="17"/>
      <c r="F59" s="17"/>
      <c r="G59" s="17"/>
      <c r="H59" s="17"/>
      <c r="I59" s="17"/>
      <c r="J59" s="17"/>
      <c r="K59" s="17"/>
      <c r="L59" s="17"/>
      <c r="M59" s="139"/>
      <c r="N59" s="96"/>
      <c r="O59" s="139"/>
    </row>
    <row r="60" spans="1:15" ht="15">
      <c r="A60" s="17" t="s">
        <v>233</v>
      </c>
      <c r="B60" s="17"/>
      <c r="C60" s="17"/>
      <c r="D60" s="17"/>
      <c r="E60" s="17"/>
      <c r="F60" s="17"/>
      <c r="G60" s="17"/>
      <c r="H60" s="17"/>
      <c r="I60" s="17"/>
      <c r="J60" s="17"/>
      <c r="K60" s="17"/>
      <c r="L60" s="17"/>
      <c r="M60" s="139"/>
      <c r="N60" s="96"/>
      <c r="O60" s="139"/>
    </row>
    <row r="61" spans="1:15" ht="15.75" thickBot="1">
      <c r="A61" s="17" t="s">
        <v>4</v>
      </c>
      <c r="B61" s="17"/>
      <c r="C61" s="20" t="s">
        <v>466</v>
      </c>
      <c r="D61" s="17"/>
      <c r="E61" s="26"/>
      <c r="F61" s="17"/>
      <c r="G61" s="26"/>
      <c r="H61" s="17"/>
      <c r="I61" s="26"/>
      <c r="J61" s="17"/>
      <c r="K61" s="26"/>
      <c r="L61" s="17"/>
      <c r="M61" s="141"/>
      <c r="N61" s="96"/>
      <c r="O61" s="141"/>
    </row>
    <row r="62" spans="1:15" ht="15.75" thickTop="1">
      <c r="A62" s="17"/>
      <c r="B62" s="17"/>
      <c r="C62" s="17"/>
      <c r="D62" s="17"/>
      <c r="E62" s="17"/>
      <c r="F62" s="17"/>
      <c r="G62" s="17"/>
      <c r="H62" s="17"/>
      <c r="I62" s="17"/>
      <c r="J62" s="17"/>
      <c r="K62" s="17"/>
      <c r="L62" s="17"/>
      <c r="M62" s="139"/>
      <c r="N62" s="96"/>
      <c r="O62" s="139"/>
    </row>
    <row r="63" spans="1:15" ht="15.75" thickBot="1">
      <c r="A63" s="17" t="s">
        <v>232</v>
      </c>
      <c r="B63" s="17"/>
      <c r="C63" s="17"/>
      <c r="D63" s="17"/>
      <c r="E63" s="26">
        <f>E50+E36+E21+'Highway Appropriations 1'!E47+'Highway Appropriations 1'!E39+'Highway Appropriations 1'!E32+'Highway Appropriations 1'!E20+'Highway Appropriations 1'!E14</f>
        <v>589152</v>
      </c>
      <c r="F63" s="17"/>
      <c r="G63" s="26">
        <f>G50+G36+G21+'Highway Appropriations 1'!G47+'Highway Appropriations 1'!G39+'Highway Appropriations 1'!G32+'Highway Appropriations 1'!G20+'Highway Appropriations 1'!G14</f>
        <v>711691</v>
      </c>
      <c r="H63" s="17"/>
      <c r="I63" s="17"/>
      <c r="J63" s="17"/>
      <c r="K63" s="26">
        <f>K50+K36+K21+'Highway Appropriations 1'!K47+'Highway Appropriations 1'!K39+'Highway Appropriations 1'!K32+'Highway Appropriations 1'!K20+'Highway Appropriations 1'!K14</f>
        <v>720700</v>
      </c>
      <c r="L63" s="17"/>
      <c r="M63" s="141">
        <f>M50+M36+M21+'Highway Appropriations 1'!M47+'Highway Appropriations 1'!M39+'Highway Appropriations 1'!M32+'Highway Appropriations 1'!M20+'Highway Appropriations 1'!M14</f>
        <v>720700</v>
      </c>
      <c r="N63" s="96"/>
      <c r="O63" s="141">
        <f>O50+O36+O21+'Highway Appropriations 1'!O47+'Highway Appropriations 1'!O39+'Highway Appropriations 1'!O32+'Highway Appropriations 1'!O20+'Highway Appropriations 1'!O14</f>
        <v>720700</v>
      </c>
    </row>
    <row r="64" spans="1:15" ht="15.75" thickTop="1">
      <c r="A64" s="17" t="s">
        <v>235</v>
      </c>
      <c r="B64" s="17"/>
      <c r="C64" s="17"/>
      <c r="D64" s="17"/>
      <c r="E64" s="17"/>
      <c r="F64" s="17"/>
      <c r="G64" s="19"/>
      <c r="H64" s="17"/>
      <c r="I64" s="17"/>
      <c r="J64" s="17"/>
      <c r="K64" s="19"/>
      <c r="L64" s="17"/>
      <c r="M64" s="19"/>
      <c r="N64" s="17"/>
      <c r="O64" s="19"/>
    </row>
    <row r="65" spans="1:15" ht="15.75">
      <c r="A65" s="17"/>
      <c r="B65" s="17"/>
      <c r="C65" s="17"/>
      <c r="D65" s="17"/>
      <c r="E65" s="19"/>
      <c r="F65" s="17"/>
      <c r="G65" s="19"/>
      <c r="H65" s="18" t="s">
        <v>549</v>
      </c>
      <c r="I65" s="18"/>
      <c r="J65" s="18"/>
      <c r="K65" s="19"/>
      <c r="L65" s="17"/>
      <c r="M65" s="19"/>
      <c r="N65" s="17"/>
      <c r="O65" s="19"/>
    </row>
    <row r="66" spans="1:15" ht="15">
      <c r="A66" s="17"/>
      <c r="B66" s="17"/>
      <c r="C66" s="17"/>
      <c r="D66" s="17"/>
      <c r="E66" s="19"/>
      <c r="F66" s="17"/>
      <c r="G66" s="19"/>
      <c r="H66" s="19"/>
      <c r="I66" s="19"/>
      <c r="J66" s="19"/>
      <c r="K66" s="19"/>
      <c r="L66" s="19"/>
      <c r="M66" s="19"/>
      <c r="N66" s="19"/>
      <c r="O66" s="19"/>
    </row>
    <row r="67" spans="1:15" ht="15">
      <c r="A67" s="17"/>
      <c r="B67" s="17"/>
      <c r="C67" s="17"/>
      <c r="D67" s="17"/>
      <c r="E67" s="17"/>
      <c r="F67" s="17"/>
      <c r="G67" s="17"/>
      <c r="H67" s="17"/>
      <c r="I67" s="17"/>
      <c r="J67" s="17"/>
      <c r="K67" s="17"/>
      <c r="L67" s="17"/>
      <c r="M67" s="17"/>
      <c r="N67" s="17"/>
      <c r="O67" s="17"/>
    </row>
    <row r="70" ht="12.75">
      <c r="F70" s="5"/>
    </row>
  </sheetData>
  <sheetProtection/>
  <mergeCells count="1">
    <mergeCell ref="A1:O1"/>
  </mergeCells>
  <printOptions/>
  <pageMargins left="0.5" right="0.5" top="0.5" bottom="0.5" header="0.5" footer="0.5"/>
  <pageSetup fitToHeight="1" fitToWidth="1" horizontalDpi="600" verticalDpi="600" orientation="portrait" scale="75" r:id="rId1"/>
  <headerFooter alignWithMargins="0">
    <oddHeader>&amp;R&amp;D</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P59"/>
  <sheetViews>
    <sheetView zoomScale="90" zoomScaleNormal="90" zoomScalePageLayoutView="0" workbookViewId="0" topLeftCell="A1">
      <selection activeCell="O40" sqref="O40"/>
    </sheetView>
  </sheetViews>
  <sheetFormatPr defaultColWidth="9.140625" defaultRowHeight="12.75"/>
  <cols>
    <col min="9" max="10" width="0" style="0" hidden="1" customWidth="1"/>
    <col min="13" max="13" width="8.8515625" style="7" customWidth="1"/>
    <col min="14" max="14" width="8.421875" style="0" customWidth="1"/>
    <col min="15" max="15" width="11.00390625" style="7" customWidth="1"/>
    <col min="26" max="26" width="11.28125" style="0" customWidth="1"/>
  </cols>
  <sheetData>
    <row r="1" spans="1:15" ht="15.75">
      <c r="A1" s="168" t="s">
        <v>467</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
      <c r="A3" s="17"/>
      <c r="B3" s="17"/>
      <c r="C3" s="17"/>
      <c r="D3" s="17"/>
      <c r="E3" s="17"/>
      <c r="F3" s="17"/>
      <c r="G3" s="17"/>
      <c r="H3" s="17"/>
      <c r="I3" s="17"/>
      <c r="J3" s="17"/>
      <c r="K3" s="17"/>
      <c r="L3" s="17"/>
      <c r="M3" s="17"/>
      <c r="N3" s="17"/>
      <c r="O3" s="17"/>
    </row>
    <row r="4" spans="1:15" ht="15">
      <c r="A4" s="17"/>
      <c r="B4" s="17"/>
      <c r="C4" s="17"/>
      <c r="D4" s="17"/>
      <c r="E4" s="17"/>
      <c r="F4" s="17"/>
      <c r="G4" s="17"/>
      <c r="H4" s="17"/>
      <c r="I4" s="17"/>
      <c r="J4" s="17"/>
      <c r="K4" s="17"/>
      <c r="L4" s="17"/>
      <c r="M4" s="17"/>
      <c r="N4" s="17"/>
      <c r="O4" s="17"/>
    </row>
    <row r="5" spans="1:15" ht="15">
      <c r="A5" s="17"/>
      <c r="B5" s="17"/>
      <c r="C5" s="17"/>
      <c r="D5" s="17"/>
      <c r="E5" s="17"/>
      <c r="F5" s="17"/>
      <c r="G5" s="17"/>
      <c r="H5" s="17"/>
      <c r="I5" s="17"/>
      <c r="J5" s="17"/>
      <c r="K5" s="17"/>
      <c r="L5" s="17"/>
      <c r="M5" s="17"/>
      <c r="N5" s="17"/>
      <c r="O5" s="17"/>
    </row>
    <row r="6" spans="1:15" ht="15">
      <c r="A6" s="17"/>
      <c r="B6" s="17"/>
      <c r="C6" s="17"/>
      <c r="D6" s="17"/>
      <c r="E6" s="17" t="s">
        <v>34</v>
      </c>
      <c r="F6" s="17"/>
      <c r="G6" s="17" t="s">
        <v>36</v>
      </c>
      <c r="H6" s="17"/>
      <c r="I6" s="17"/>
      <c r="J6" s="17"/>
      <c r="K6" s="17" t="s">
        <v>40</v>
      </c>
      <c r="L6" s="17"/>
      <c r="M6" s="17" t="s">
        <v>42</v>
      </c>
      <c r="N6" s="17"/>
      <c r="O6" s="17"/>
    </row>
    <row r="7" spans="1:15" ht="15">
      <c r="A7" s="17"/>
      <c r="B7" s="17"/>
      <c r="C7" s="17"/>
      <c r="D7" s="17"/>
      <c r="E7" s="17" t="s">
        <v>33</v>
      </c>
      <c r="F7" s="17"/>
      <c r="G7" s="17" t="s">
        <v>37</v>
      </c>
      <c r="H7" s="17"/>
      <c r="I7" s="17" t="s">
        <v>35</v>
      </c>
      <c r="J7" s="17"/>
      <c r="K7" s="17" t="s">
        <v>41</v>
      </c>
      <c r="L7" s="17"/>
      <c r="M7" s="17" t="s">
        <v>43</v>
      </c>
      <c r="N7" s="17"/>
      <c r="O7" s="17"/>
    </row>
    <row r="8" spans="1:15" ht="15">
      <c r="A8" s="17"/>
      <c r="B8" s="17"/>
      <c r="C8" s="17"/>
      <c r="D8" s="17"/>
      <c r="E8" s="17" t="s">
        <v>32</v>
      </c>
      <c r="F8" s="17"/>
      <c r="G8" s="17" t="s">
        <v>38</v>
      </c>
      <c r="H8" s="17"/>
      <c r="I8" s="17" t="s">
        <v>585</v>
      </c>
      <c r="J8" s="17"/>
      <c r="K8" s="17" t="s">
        <v>39</v>
      </c>
      <c r="L8" s="17"/>
      <c r="M8" s="17" t="s">
        <v>35</v>
      </c>
      <c r="N8" s="17"/>
      <c r="O8" s="17" t="s">
        <v>44</v>
      </c>
    </row>
    <row r="9" spans="1:16" ht="15">
      <c r="A9" s="17" t="s">
        <v>23</v>
      </c>
      <c r="B9" s="17"/>
      <c r="C9" s="17" t="s">
        <v>0</v>
      </c>
      <c r="D9" s="17"/>
      <c r="E9" s="17">
        <v>2022</v>
      </c>
      <c r="F9" s="17"/>
      <c r="G9" s="17">
        <v>2023</v>
      </c>
      <c r="H9" s="17"/>
      <c r="I9" s="17">
        <v>2022</v>
      </c>
      <c r="J9" s="17"/>
      <c r="K9" s="17">
        <v>2024</v>
      </c>
      <c r="L9" s="17"/>
      <c r="M9" s="17">
        <v>2024</v>
      </c>
      <c r="N9" s="17"/>
      <c r="O9" s="17">
        <v>2024</v>
      </c>
      <c r="P9" s="133"/>
    </row>
    <row r="10" spans="1:15" ht="15">
      <c r="A10" s="17"/>
      <c r="B10" s="17"/>
      <c r="C10" s="17"/>
      <c r="D10" s="17"/>
      <c r="E10" s="17"/>
      <c r="F10" s="17"/>
      <c r="G10" s="17"/>
      <c r="H10" s="17"/>
      <c r="I10" s="17"/>
      <c r="J10" s="17"/>
      <c r="K10" s="17"/>
      <c r="L10" s="17"/>
      <c r="M10" s="17"/>
      <c r="N10" s="17"/>
      <c r="O10" s="17"/>
    </row>
    <row r="11" spans="1:15" ht="15">
      <c r="A11" s="17"/>
      <c r="B11" s="17"/>
      <c r="C11" s="17"/>
      <c r="D11" s="17"/>
      <c r="E11" s="17"/>
      <c r="F11" s="17"/>
      <c r="G11" s="17"/>
      <c r="H11" s="17"/>
      <c r="I11" s="17"/>
      <c r="J11" s="17"/>
      <c r="K11" s="17"/>
      <c r="L11" s="17"/>
      <c r="M11" s="17"/>
      <c r="N11" s="17"/>
      <c r="O11" s="17"/>
    </row>
    <row r="12" spans="1:15" ht="15.75">
      <c r="A12" s="18" t="s">
        <v>468</v>
      </c>
      <c r="B12" s="17"/>
      <c r="C12" s="17"/>
      <c r="D12" s="17"/>
      <c r="E12" s="17"/>
      <c r="F12" s="17"/>
      <c r="G12" s="17"/>
      <c r="H12" s="17"/>
      <c r="I12" s="17"/>
      <c r="J12" s="17"/>
      <c r="K12" s="17"/>
      <c r="L12" s="17"/>
      <c r="M12" s="17"/>
      <c r="N12" s="17"/>
      <c r="O12" s="17"/>
    </row>
    <row r="13" spans="1:15" ht="15">
      <c r="A13" s="17" t="s">
        <v>469</v>
      </c>
      <c r="B13" s="17"/>
      <c r="C13" s="17"/>
      <c r="D13" s="17"/>
      <c r="E13" s="19"/>
      <c r="F13" s="19"/>
      <c r="G13" s="19"/>
      <c r="H13" s="19"/>
      <c r="I13" s="19"/>
      <c r="J13" s="19"/>
      <c r="K13" s="19"/>
      <c r="L13" s="19"/>
      <c r="M13" s="19"/>
      <c r="N13" s="19"/>
      <c r="O13" s="19"/>
    </row>
    <row r="14" spans="1:15" ht="15">
      <c r="A14" s="17" t="s">
        <v>245</v>
      </c>
      <c r="B14" s="17"/>
      <c r="C14" s="17"/>
      <c r="D14" s="17"/>
      <c r="E14" s="19"/>
      <c r="F14" s="19"/>
      <c r="G14" s="19"/>
      <c r="H14" s="19"/>
      <c r="I14" s="19"/>
      <c r="J14" s="19"/>
      <c r="K14" s="19"/>
      <c r="L14" s="19"/>
      <c r="M14" s="19"/>
      <c r="N14" s="19"/>
      <c r="O14" s="19"/>
    </row>
    <row r="15" spans="1:15" ht="15">
      <c r="A15" s="17" t="s">
        <v>246</v>
      </c>
      <c r="B15" s="17"/>
      <c r="C15" s="20" t="s">
        <v>476</v>
      </c>
      <c r="D15" s="17"/>
      <c r="E15" s="21"/>
      <c r="F15" s="19"/>
      <c r="G15" s="21"/>
      <c r="H15" s="19"/>
      <c r="I15" s="21"/>
      <c r="J15" s="19"/>
      <c r="K15" s="21"/>
      <c r="L15" s="19"/>
      <c r="M15" s="136"/>
      <c r="N15" s="98"/>
      <c r="O15" s="136"/>
    </row>
    <row r="16" spans="1:15" ht="15">
      <c r="A16" s="17" t="s">
        <v>303</v>
      </c>
      <c r="B16" s="17"/>
      <c r="C16" s="20"/>
      <c r="D16" s="17"/>
      <c r="E16" s="19"/>
      <c r="F16" s="19"/>
      <c r="G16" s="19"/>
      <c r="H16" s="19"/>
      <c r="I16" s="19"/>
      <c r="J16" s="19"/>
      <c r="K16" s="19"/>
      <c r="L16" s="19"/>
      <c r="M16" s="142"/>
      <c r="N16" s="98"/>
      <c r="O16" s="142"/>
    </row>
    <row r="17" spans="1:15" ht="15">
      <c r="A17" s="17" t="s">
        <v>470</v>
      </c>
      <c r="B17" s="17"/>
      <c r="C17" s="20" t="s">
        <v>477</v>
      </c>
      <c r="D17" s="17"/>
      <c r="E17" s="21">
        <v>3735</v>
      </c>
      <c r="F17" s="19"/>
      <c r="G17" s="21">
        <v>2900</v>
      </c>
      <c r="H17" s="19"/>
      <c r="I17" s="21"/>
      <c r="J17" s="19"/>
      <c r="K17" s="21">
        <v>3500</v>
      </c>
      <c r="L17" s="19"/>
      <c r="M17" s="136">
        <f>K17</f>
        <v>3500</v>
      </c>
      <c r="N17" s="98"/>
      <c r="O17" s="136">
        <f>M17</f>
        <v>3500</v>
      </c>
    </row>
    <row r="18" spans="1:15" ht="15">
      <c r="A18" s="17" t="s">
        <v>618</v>
      </c>
      <c r="B18" s="17"/>
      <c r="C18" s="20"/>
      <c r="D18" s="17"/>
      <c r="E18" s="19"/>
      <c r="F18" s="19"/>
      <c r="G18" s="19"/>
      <c r="H18" s="19"/>
      <c r="I18" s="19"/>
      <c r="J18" s="19"/>
      <c r="K18" s="19"/>
      <c r="L18" s="19"/>
      <c r="M18" s="142"/>
      <c r="N18" s="98"/>
      <c r="O18" s="142"/>
    </row>
    <row r="19" spans="1:15" ht="15">
      <c r="A19" s="17" t="s">
        <v>619</v>
      </c>
      <c r="B19" s="17"/>
      <c r="C19" s="20" t="s">
        <v>648</v>
      </c>
      <c r="D19" s="17"/>
      <c r="E19" s="21"/>
      <c r="F19" s="19"/>
      <c r="G19" s="21">
        <v>6669</v>
      </c>
      <c r="H19" s="19"/>
      <c r="I19" s="19"/>
      <c r="J19" s="19"/>
      <c r="K19" s="21">
        <v>12000</v>
      </c>
      <c r="L19" s="19"/>
      <c r="M19" s="21">
        <v>12000</v>
      </c>
      <c r="N19" s="98"/>
      <c r="O19" s="136">
        <v>12000</v>
      </c>
    </row>
    <row r="20" spans="1:15" ht="15">
      <c r="A20" s="17" t="s">
        <v>471</v>
      </c>
      <c r="B20" s="17"/>
      <c r="C20" s="20"/>
      <c r="D20" s="17"/>
      <c r="E20" s="19"/>
      <c r="F20" s="19"/>
      <c r="G20" s="19"/>
      <c r="H20" s="19"/>
      <c r="I20" s="19"/>
      <c r="J20" s="19"/>
      <c r="K20" s="19"/>
      <c r="L20" s="19"/>
      <c r="M20" s="142"/>
      <c r="N20" s="98"/>
      <c r="O20" s="142"/>
    </row>
    <row r="21" spans="1:15" ht="15">
      <c r="A21" s="17" t="s">
        <v>472</v>
      </c>
      <c r="B21" s="20"/>
      <c r="C21" s="20" t="s">
        <v>478</v>
      </c>
      <c r="D21" s="17"/>
      <c r="E21" s="21">
        <v>256</v>
      </c>
      <c r="F21" s="19"/>
      <c r="G21" s="21">
        <v>1000</v>
      </c>
      <c r="H21" s="19"/>
      <c r="I21" s="21"/>
      <c r="J21" s="19"/>
      <c r="K21" s="21">
        <v>1200</v>
      </c>
      <c r="L21" s="19"/>
      <c r="M21" s="136">
        <f>K21</f>
        <v>1200</v>
      </c>
      <c r="N21" s="98"/>
      <c r="O21" s="136">
        <f>M21</f>
        <v>1200</v>
      </c>
    </row>
    <row r="22" spans="1:15" ht="15">
      <c r="A22" s="17" t="s">
        <v>473</v>
      </c>
      <c r="B22" s="17"/>
      <c r="C22" s="20"/>
      <c r="D22" s="17"/>
      <c r="E22" s="19"/>
      <c r="F22" s="19"/>
      <c r="G22" s="19"/>
      <c r="H22" s="19"/>
      <c r="I22" s="19"/>
      <c r="J22" s="19"/>
      <c r="K22" s="19"/>
      <c r="L22" s="19"/>
      <c r="M22" s="142"/>
      <c r="N22" s="98"/>
      <c r="O22" s="142"/>
    </row>
    <row r="23" spans="1:15" ht="15">
      <c r="A23" s="17" t="s">
        <v>474</v>
      </c>
      <c r="B23" s="17"/>
      <c r="C23" s="20" t="s">
        <v>479</v>
      </c>
      <c r="D23" s="17"/>
      <c r="E23" s="21"/>
      <c r="F23" s="19"/>
      <c r="G23" s="21"/>
      <c r="H23" s="19"/>
      <c r="I23" s="21"/>
      <c r="J23" s="19"/>
      <c r="K23" s="21"/>
      <c r="L23" s="19"/>
      <c r="M23" s="136"/>
      <c r="N23" s="98"/>
      <c r="O23" s="136"/>
    </row>
    <row r="24" spans="1:15" ht="15">
      <c r="A24" s="17" t="s">
        <v>620</v>
      </c>
      <c r="B24" s="17"/>
      <c r="C24" s="20" t="s">
        <v>621</v>
      </c>
      <c r="D24" s="17"/>
      <c r="E24" s="21">
        <v>850</v>
      </c>
      <c r="F24" s="19"/>
      <c r="G24" s="21"/>
      <c r="H24" s="19"/>
      <c r="I24" s="21"/>
      <c r="J24" s="19"/>
      <c r="K24" s="21"/>
      <c r="L24" s="19"/>
      <c r="M24" s="136"/>
      <c r="N24" s="98"/>
      <c r="O24" s="136"/>
    </row>
    <row r="25" spans="1:15" ht="15">
      <c r="A25" s="17" t="s">
        <v>616</v>
      </c>
      <c r="B25" s="17"/>
      <c r="C25" s="20" t="s">
        <v>622</v>
      </c>
      <c r="D25" s="17"/>
      <c r="E25" s="21">
        <v>9641</v>
      </c>
      <c r="F25" s="19"/>
      <c r="G25" s="21">
        <v>3782</v>
      </c>
      <c r="H25" s="19"/>
      <c r="I25" s="21"/>
      <c r="J25" s="19"/>
      <c r="K25" s="21">
        <v>5500</v>
      </c>
      <c r="L25" s="19"/>
      <c r="M25" s="136">
        <f>K25</f>
        <v>5500</v>
      </c>
      <c r="N25" s="98"/>
      <c r="O25" s="136">
        <f>M25</f>
        <v>5500</v>
      </c>
    </row>
    <row r="26" spans="1:15" ht="15">
      <c r="A26" s="22" t="s">
        <v>370</v>
      </c>
      <c r="B26" s="20"/>
      <c r="C26" s="20" t="s">
        <v>480</v>
      </c>
      <c r="D26" s="17"/>
      <c r="E26" s="23"/>
      <c r="F26" s="19"/>
      <c r="G26" s="23"/>
      <c r="H26" s="19"/>
      <c r="I26" s="23"/>
      <c r="J26" s="19"/>
      <c r="K26" s="23"/>
      <c r="L26" s="19"/>
      <c r="M26" s="137"/>
      <c r="N26" s="98"/>
      <c r="O26" s="137"/>
    </row>
    <row r="27" spans="1:15" ht="15">
      <c r="A27" s="19" t="s">
        <v>475</v>
      </c>
      <c r="B27" s="19"/>
      <c r="C27" s="19"/>
      <c r="D27" s="19"/>
      <c r="E27" s="19"/>
      <c r="F27" s="19"/>
      <c r="G27" s="19"/>
      <c r="H27" s="19"/>
      <c r="I27" s="19"/>
      <c r="J27" s="19"/>
      <c r="K27" s="19"/>
      <c r="L27" s="19"/>
      <c r="M27" s="142"/>
      <c r="N27" s="98"/>
      <c r="O27" s="142"/>
    </row>
    <row r="28" spans="1:15" ht="15">
      <c r="A28" s="21" t="s">
        <v>579</v>
      </c>
      <c r="B28" s="21"/>
      <c r="C28" s="21"/>
      <c r="D28" s="19"/>
      <c r="E28" s="21"/>
      <c r="F28" s="19"/>
      <c r="G28" s="21">
        <v>12364</v>
      </c>
      <c r="H28" s="19"/>
      <c r="I28" s="21"/>
      <c r="J28" s="19"/>
      <c r="K28" s="21">
        <v>0</v>
      </c>
      <c r="L28" s="19"/>
      <c r="M28" s="136">
        <f>K28</f>
        <v>0</v>
      </c>
      <c r="N28" s="98"/>
      <c r="O28" s="136">
        <f>M28</f>
        <v>0</v>
      </c>
    </row>
    <row r="29" spans="1:15" ht="15">
      <c r="A29" s="19"/>
      <c r="B29" s="19"/>
      <c r="C29" s="19"/>
      <c r="D29" s="19"/>
      <c r="E29" s="19"/>
      <c r="F29" s="19"/>
      <c r="G29" s="19"/>
      <c r="H29" s="19"/>
      <c r="I29" s="19"/>
      <c r="J29" s="19"/>
      <c r="K29" s="19"/>
      <c r="L29" s="19"/>
      <c r="M29" s="142"/>
      <c r="N29" s="98"/>
      <c r="O29" s="142"/>
    </row>
    <row r="30" spans="1:15" ht="15.75">
      <c r="A30" s="18" t="s">
        <v>372</v>
      </c>
      <c r="B30" s="17"/>
      <c r="C30" s="17"/>
      <c r="D30" s="17"/>
      <c r="E30" s="17"/>
      <c r="F30" s="17"/>
      <c r="G30" s="17"/>
      <c r="H30" s="17"/>
      <c r="I30" s="17"/>
      <c r="J30" s="17"/>
      <c r="K30" s="17"/>
      <c r="L30" s="17"/>
      <c r="M30" s="139"/>
      <c r="N30" s="96"/>
      <c r="O30" s="139"/>
    </row>
    <row r="31" spans="1:15" ht="15">
      <c r="A31" s="22" t="s">
        <v>481</v>
      </c>
      <c r="B31" s="17"/>
      <c r="C31" s="20" t="s">
        <v>482</v>
      </c>
      <c r="D31" s="17"/>
      <c r="E31" s="21">
        <v>155040</v>
      </c>
      <c r="F31" s="17"/>
      <c r="G31" s="21">
        <v>104000</v>
      </c>
      <c r="H31" s="17"/>
      <c r="I31" s="21">
        <v>155040</v>
      </c>
      <c r="J31" s="17"/>
      <c r="K31" s="21">
        <v>150000</v>
      </c>
      <c r="L31" s="17"/>
      <c r="M31" s="136">
        <f>K31</f>
        <v>150000</v>
      </c>
      <c r="N31" s="96"/>
      <c r="O31" s="136">
        <f>M31</f>
        <v>150000</v>
      </c>
    </row>
    <row r="32" spans="1:15" ht="15">
      <c r="A32" s="19"/>
      <c r="B32" s="19"/>
      <c r="C32" s="19"/>
      <c r="D32" s="19"/>
      <c r="E32" s="19"/>
      <c r="F32" s="19"/>
      <c r="G32" s="19"/>
      <c r="H32" s="19"/>
      <c r="I32" s="19"/>
      <c r="J32" s="19"/>
      <c r="K32" s="19"/>
      <c r="L32" s="19"/>
      <c r="M32" s="142"/>
      <c r="N32" s="98"/>
      <c r="O32" s="142"/>
    </row>
    <row r="33" spans="1:15" ht="15">
      <c r="A33" s="19"/>
      <c r="B33" s="19"/>
      <c r="C33" s="19"/>
      <c r="D33" s="19"/>
      <c r="E33" s="19"/>
      <c r="F33" s="19"/>
      <c r="G33" s="19"/>
      <c r="H33" s="19"/>
      <c r="I33" s="19"/>
      <c r="J33" s="19"/>
      <c r="K33" s="19"/>
      <c r="L33" s="19"/>
      <c r="M33" s="142"/>
      <c r="N33" s="98"/>
      <c r="O33" s="142"/>
    </row>
    <row r="34" spans="1:15" ht="15.75">
      <c r="A34" s="24" t="s">
        <v>483</v>
      </c>
      <c r="B34" s="19"/>
      <c r="C34" s="19"/>
      <c r="D34" s="19"/>
      <c r="E34" s="19"/>
      <c r="F34" s="19"/>
      <c r="G34" s="19"/>
      <c r="H34" s="19"/>
      <c r="I34" s="19"/>
      <c r="J34" s="19"/>
      <c r="K34" s="19"/>
      <c r="L34" s="19"/>
      <c r="M34" s="142"/>
      <c r="N34" s="98"/>
      <c r="O34" s="142"/>
    </row>
    <row r="35" spans="1:15" ht="15">
      <c r="A35" s="21"/>
      <c r="B35" s="21"/>
      <c r="C35" s="25" t="s">
        <v>484</v>
      </c>
      <c r="D35" s="19"/>
      <c r="E35" s="21"/>
      <c r="F35" s="19"/>
      <c r="G35" s="21"/>
      <c r="H35" s="19"/>
      <c r="I35" s="21"/>
      <c r="J35" s="19"/>
      <c r="K35" s="21"/>
      <c r="L35" s="19"/>
      <c r="M35" s="136"/>
      <c r="N35" s="98"/>
      <c r="O35" s="136"/>
    </row>
    <row r="36" spans="1:15" ht="15">
      <c r="A36" s="23"/>
      <c r="B36" s="23"/>
      <c r="C36" s="25" t="s">
        <v>484</v>
      </c>
      <c r="D36" s="19"/>
      <c r="E36" s="23"/>
      <c r="F36" s="19"/>
      <c r="G36" s="23"/>
      <c r="H36" s="19"/>
      <c r="I36" s="23"/>
      <c r="J36" s="19"/>
      <c r="K36" s="23"/>
      <c r="L36" s="19"/>
      <c r="M36" s="137"/>
      <c r="N36" s="98"/>
      <c r="O36" s="137"/>
    </row>
    <row r="37" spans="1:15" ht="15">
      <c r="A37" s="19"/>
      <c r="B37" s="19"/>
      <c r="C37" s="19"/>
      <c r="D37" s="19"/>
      <c r="E37" s="19"/>
      <c r="F37" s="19"/>
      <c r="G37" s="19"/>
      <c r="H37" s="19"/>
      <c r="I37" s="19"/>
      <c r="J37" s="19"/>
      <c r="K37" s="19"/>
      <c r="L37" s="19"/>
      <c r="M37" s="142"/>
      <c r="N37" s="98"/>
      <c r="O37" s="142"/>
    </row>
    <row r="38" spans="1:15" ht="15">
      <c r="A38" s="19" t="s">
        <v>408</v>
      </c>
      <c r="B38" s="19"/>
      <c r="C38" s="25" t="s">
        <v>485</v>
      </c>
      <c r="D38" s="19"/>
      <c r="E38" s="21"/>
      <c r="F38" s="19"/>
      <c r="G38" s="21"/>
      <c r="H38" s="19"/>
      <c r="I38" s="21"/>
      <c r="J38" s="19"/>
      <c r="K38" s="21"/>
      <c r="L38" s="19"/>
      <c r="M38" s="136"/>
      <c r="N38" s="98"/>
      <c r="O38" s="136"/>
    </row>
    <row r="39" spans="1:15" ht="15">
      <c r="A39" s="19"/>
      <c r="B39" s="19"/>
      <c r="C39" s="19"/>
      <c r="D39" s="19"/>
      <c r="E39" s="19"/>
      <c r="F39" s="19"/>
      <c r="G39" s="19"/>
      <c r="H39" s="19"/>
      <c r="I39" s="19"/>
      <c r="J39" s="19"/>
      <c r="K39" s="19"/>
      <c r="L39" s="19"/>
      <c r="M39" s="142"/>
      <c r="N39" s="98"/>
      <c r="O39" s="142"/>
    </row>
    <row r="40" spans="1:15" ht="16.5" thickBot="1">
      <c r="A40" s="24" t="s">
        <v>410</v>
      </c>
      <c r="B40" s="19"/>
      <c r="C40" s="19"/>
      <c r="D40" s="19"/>
      <c r="E40" s="26">
        <f>SUM(E13:E39)</f>
        <v>169522</v>
      </c>
      <c r="F40" s="19"/>
      <c r="G40" s="26">
        <f>SUM(G13:G39)</f>
        <v>130715</v>
      </c>
      <c r="H40" s="19"/>
      <c r="I40" s="26">
        <f>SUM(I13:I39)</f>
        <v>155040</v>
      </c>
      <c r="J40" s="19"/>
      <c r="K40" s="26">
        <f>SUM(K13:K39)</f>
        <v>172200</v>
      </c>
      <c r="L40" s="19"/>
      <c r="M40" s="141">
        <f>SUM(M13:M39)</f>
        <v>172200</v>
      </c>
      <c r="N40" s="98"/>
      <c r="O40" s="141">
        <f>SUM(O13:O39)</f>
        <v>172200</v>
      </c>
    </row>
    <row r="41" spans="1:15" ht="15.75" thickTop="1">
      <c r="A41" s="19"/>
      <c r="B41" s="19"/>
      <c r="C41" s="19"/>
      <c r="D41" s="19"/>
      <c r="E41" s="19"/>
      <c r="F41" s="19"/>
      <c r="G41" s="19"/>
      <c r="H41" s="19"/>
      <c r="I41" s="19"/>
      <c r="J41" s="19"/>
      <c r="K41" s="19"/>
      <c r="L41" s="19"/>
      <c r="M41" s="19"/>
      <c r="N41" s="19"/>
      <c r="O41" s="19"/>
    </row>
    <row r="42" spans="1:15" ht="15">
      <c r="A42" s="19"/>
      <c r="B42" s="19"/>
      <c r="C42" s="19"/>
      <c r="D42" s="19"/>
      <c r="E42" s="19"/>
      <c r="F42" s="19"/>
      <c r="G42" s="19"/>
      <c r="H42" s="19"/>
      <c r="I42" s="19"/>
      <c r="J42" s="19"/>
      <c r="K42" s="19"/>
      <c r="L42" s="19"/>
      <c r="M42" s="19"/>
      <c r="N42" s="19"/>
      <c r="O42" s="19"/>
    </row>
    <row r="43" spans="1:15" ht="15.75">
      <c r="A43" s="24"/>
      <c r="B43" s="19"/>
      <c r="C43" s="19"/>
      <c r="D43" s="19"/>
      <c r="E43" s="19"/>
      <c r="F43" s="19"/>
      <c r="G43" s="19"/>
      <c r="H43" s="19"/>
      <c r="I43" s="19"/>
      <c r="J43" s="19"/>
      <c r="K43" s="19"/>
      <c r="L43" s="19"/>
      <c r="M43" s="19"/>
      <c r="N43" s="19"/>
      <c r="O43" s="19"/>
    </row>
    <row r="44" spans="1:15" ht="15">
      <c r="A44" s="19"/>
      <c r="B44" s="19"/>
      <c r="C44" s="19"/>
      <c r="D44" s="19"/>
      <c r="E44" s="19"/>
      <c r="F44" s="19"/>
      <c r="G44" s="19"/>
      <c r="H44" s="19"/>
      <c r="I44" s="19"/>
      <c r="J44" s="19"/>
      <c r="K44" s="19"/>
      <c r="L44" s="19"/>
      <c r="M44" s="19"/>
      <c r="N44" s="19"/>
      <c r="O44" s="19"/>
    </row>
    <row r="45" spans="1:15" ht="15">
      <c r="A45" s="19"/>
      <c r="B45" s="19"/>
      <c r="C45" s="19"/>
      <c r="D45" s="19"/>
      <c r="E45" s="19"/>
      <c r="F45" s="19"/>
      <c r="G45" s="19"/>
      <c r="H45" s="19"/>
      <c r="I45" s="19"/>
      <c r="J45" s="19"/>
      <c r="K45" s="19"/>
      <c r="L45" s="19"/>
      <c r="M45" s="19"/>
      <c r="N45" s="19"/>
      <c r="O45" s="19"/>
    </row>
    <row r="46" spans="1:15" ht="15">
      <c r="A46" s="19"/>
      <c r="B46" s="19"/>
      <c r="C46" s="19"/>
      <c r="D46" s="19"/>
      <c r="E46" s="19"/>
      <c r="F46" s="19"/>
      <c r="G46" s="19"/>
      <c r="H46" s="19"/>
      <c r="I46" s="19"/>
      <c r="J46" s="19"/>
      <c r="K46" s="19"/>
      <c r="L46" s="19"/>
      <c r="M46" s="19"/>
      <c r="N46" s="19"/>
      <c r="O46" s="19"/>
    </row>
    <row r="47" spans="1:15" ht="15">
      <c r="A47" s="19"/>
      <c r="B47" s="19"/>
      <c r="C47" s="19"/>
      <c r="D47" s="19"/>
      <c r="E47" s="19"/>
      <c r="F47" s="19"/>
      <c r="G47" s="19"/>
      <c r="H47" s="19"/>
      <c r="I47" s="19"/>
      <c r="J47" s="19"/>
      <c r="K47" s="19"/>
      <c r="L47" s="19"/>
      <c r="M47" s="19"/>
      <c r="N47" s="19"/>
      <c r="O47" s="19"/>
    </row>
    <row r="48" spans="1:15" ht="15">
      <c r="A48" s="19"/>
      <c r="B48" s="19"/>
      <c r="C48" s="19"/>
      <c r="D48" s="19"/>
      <c r="E48" s="19"/>
      <c r="F48" s="19"/>
      <c r="G48" s="19"/>
      <c r="H48" s="19"/>
      <c r="I48" s="19"/>
      <c r="J48" s="19"/>
      <c r="K48" s="19"/>
      <c r="L48" s="19"/>
      <c r="M48" s="19"/>
      <c r="N48" s="19"/>
      <c r="O48" s="19"/>
    </row>
    <row r="49" spans="1:15" ht="15">
      <c r="A49" s="19"/>
      <c r="B49" s="19"/>
      <c r="C49" s="19"/>
      <c r="D49" s="19"/>
      <c r="E49" s="19"/>
      <c r="F49" s="19"/>
      <c r="G49" s="19"/>
      <c r="H49" s="19"/>
      <c r="I49" s="19"/>
      <c r="J49" s="19"/>
      <c r="K49" s="19"/>
      <c r="L49" s="19"/>
      <c r="M49" s="19"/>
      <c r="N49" s="19"/>
      <c r="O49" s="19"/>
    </row>
    <row r="50" spans="1:15" ht="15">
      <c r="A50" s="19"/>
      <c r="B50" s="19"/>
      <c r="C50" s="19"/>
      <c r="D50" s="19"/>
      <c r="E50" s="19"/>
      <c r="F50" s="19"/>
      <c r="G50" s="19"/>
      <c r="H50" s="19"/>
      <c r="I50" s="19"/>
      <c r="J50" s="19"/>
      <c r="K50" s="19"/>
      <c r="L50" s="19"/>
      <c r="M50" s="19"/>
      <c r="N50" s="19"/>
      <c r="O50" s="19"/>
    </row>
    <row r="51" spans="1:15" ht="15">
      <c r="A51" s="19"/>
      <c r="B51" s="19"/>
      <c r="C51" s="19"/>
      <c r="D51" s="19"/>
      <c r="E51" s="19"/>
      <c r="F51" s="19"/>
      <c r="G51" s="19"/>
      <c r="H51" s="19"/>
      <c r="I51" s="19"/>
      <c r="J51" s="19"/>
      <c r="K51" s="19"/>
      <c r="L51" s="19"/>
      <c r="M51" s="19"/>
      <c r="N51" s="19"/>
      <c r="O51" s="19"/>
    </row>
    <row r="52" spans="1:15" ht="15">
      <c r="A52" s="19"/>
      <c r="B52" s="19"/>
      <c r="C52" s="19"/>
      <c r="D52" s="19"/>
      <c r="E52" s="19"/>
      <c r="F52" s="19"/>
      <c r="G52" s="19"/>
      <c r="H52" s="19"/>
      <c r="I52" s="19"/>
      <c r="J52" s="19"/>
      <c r="K52" s="19"/>
      <c r="L52" s="19"/>
      <c r="M52" s="19"/>
      <c r="N52" s="19"/>
      <c r="O52" s="19"/>
    </row>
    <row r="53" spans="1:15" ht="15">
      <c r="A53" s="17"/>
      <c r="B53" s="17"/>
      <c r="C53" s="17"/>
      <c r="D53" s="17"/>
      <c r="E53" s="17"/>
      <c r="F53" s="17"/>
      <c r="G53" s="17"/>
      <c r="H53" s="17"/>
      <c r="I53" s="17"/>
      <c r="J53" s="17"/>
      <c r="K53" s="17"/>
      <c r="L53" s="17"/>
      <c r="M53" s="17"/>
      <c r="N53" s="17"/>
      <c r="O53" s="17"/>
    </row>
    <row r="54" spans="1:15" ht="15">
      <c r="A54" s="17"/>
      <c r="B54" s="17"/>
      <c r="C54" s="17"/>
      <c r="D54" s="17"/>
      <c r="E54" s="17"/>
      <c r="F54" s="17"/>
      <c r="G54" s="17"/>
      <c r="H54" s="17"/>
      <c r="I54" s="17"/>
      <c r="J54" s="17"/>
      <c r="K54" s="17"/>
      <c r="L54" s="17"/>
      <c r="M54" s="17"/>
      <c r="N54" s="17"/>
      <c r="O54" s="17"/>
    </row>
    <row r="55" spans="1:15" ht="15.75" thickBot="1">
      <c r="A55" s="19" t="s">
        <v>410</v>
      </c>
      <c r="B55" s="19"/>
      <c r="C55" s="19"/>
      <c r="D55" s="19"/>
      <c r="E55" s="26">
        <f>SUM(E15:E38)</f>
        <v>169522</v>
      </c>
      <c r="F55" s="19"/>
      <c r="G55" s="26">
        <f>SUM(G15:G38)</f>
        <v>130715</v>
      </c>
      <c r="H55" s="19"/>
      <c r="I55" s="19"/>
      <c r="J55" s="19"/>
      <c r="K55" s="26">
        <f>SUM(K15:K38)</f>
        <v>172200</v>
      </c>
      <c r="L55" s="19"/>
      <c r="M55" s="141">
        <f>SUM(M15:M38)</f>
        <v>172200</v>
      </c>
      <c r="N55" s="98"/>
      <c r="O55" s="97">
        <f>SUM(O15:O38)</f>
        <v>172200</v>
      </c>
    </row>
    <row r="56" spans="1:15" ht="15.75" thickTop="1">
      <c r="A56" s="19"/>
      <c r="B56" s="19"/>
      <c r="C56" s="19"/>
      <c r="D56" s="19"/>
      <c r="E56" s="19"/>
      <c r="F56" s="19"/>
      <c r="G56" s="19"/>
      <c r="H56" s="19"/>
      <c r="I56" s="19"/>
      <c r="J56" s="19"/>
      <c r="K56" s="19"/>
      <c r="L56" s="19"/>
      <c r="M56" s="142"/>
      <c r="N56" s="19"/>
      <c r="O56" s="19"/>
    </row>
    <row r="57" spans="1:15" ht="15.75" thickBot="1">
      <c r="A57" s="27" t="s">
        <v>486</v>
      </c>
      <c r="B57" s="25"/>
      <c r="C57" s="19"/>
      <c r="D57" s="19"/>
      <c r="E57" s="26"/>
      <c r="F57" s="19"/>
      <c r="G57" s="26"/>
      <c r="H57" s="19"/>
      <c r="I57" s="19"/>
      <c r="J57" s="19"/>
      <c r="K57" s="26"/>
      <c r="L57" s="19"/>
      <c r="M57" s="141"/>
      <c r="N57" s="19"/>
      <c r="O57" s="26"/>
    </row>
    <row r="58" spans="1:15" ht="15.75" thickTop="1">
      <c r="A58" s="17"/>
      <c r="B58" s="17"/>
      <c r="C58" s="17"/>
      <c r="D58" s="17"/>
      <c r="E58" s="17"/>
      <c r="F58" s="17"/>
      <c r="G58" s="17"/>
      <c r="H58" s="17"/>
      <c r="I58" s="17"/>
      <c r="J58" s="17"/>
      <c r="K58" s="17"/>
      <c r="L58" s="17"/>
      <c r="M58" s="17"/>
      <c r="N58" s="17"/>
      <c r="O58" s="17"/>
    </row>
    <row r="59" spans="8:10" ht="15.75">
      <c r="H59" s="18" t="s">
        <v>550</v>
      </c>
      <c r="I59" s="18"/>
      <c r="J59" s="18"/>
    </row>
  </sheetData>
  <sheetProtection/>
  <mergeCells count="1">
    <mergeCell ref="A1:O1"/>
  </mergeCells>
  <printOptions/>
  <pageMargins left="0.5" right="0.5" top="0.5" bottom="0.5" header="0.5" footer="0.5"/>
  <pageSetup fitToHeight="1" fitToWidth="1" horizontalDpi="600" verticalDpi="600" orientation="portrait" scale="81" r:id="rId1"/>
  <headerFooter alignWithMargins="0">
    <oddHeader>&amp;R&amp;D</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R58"/>
  <sheetViews>
    <sheetView zoomScalePageLayoutView="0" workbookViewId="0" topLeftCell="A1">
      <selection activeCell="J17" sqref="J17"/>
    </sheetView>
  </sheetViews>
  <sheetFormatPr defaultColWidth="9.140625" defaultRowHeight="12.75"/>
  <cols>
    <col min="10" max="10" width="27.28125" style="0" customWidth="1"/>
    <col min="11" max="11" width="0.13671875" style="0" customWidth="1"/>
    <col min="12" max="12" width="9.140625" style="0" hidden="1" customWidth="1"/>
    <col min="26" max="26" width="11.28125" style="0" customWidth="1"/>
  </cols>
  <sheetData>
    <row r="1" spans="1:10" ht="16.5" customHeight="1">
      <c r="A1" s="168" t="s">
        <v>487</v>
      </c>
      <c r="B1" s="168"/>
      <c r="C1" s="168"/>
      <c r="D1" s="168"/>
      <c r="E1" s="168"/>
      <c r="F1" s="168"/>
      <c r="G1" s="168"/>
      <c r="H1" s="168"/>
      <c r="I1" s="168"/>
      <c r="J1" s="168"/>
    </row>
    <row r="3" spans="1:10" ht="12.75">
      <c r="A3" s="159" t="s">
        <v>488</v>
      </c>
      <c r="B3" s="159"/>
      <c r="C3" s="159"/>
      <c r="D3" s="159"/>
      <c r="E3" s="159"/>
      <c r="F3" s="159"/>
      <c r="G3" s="159"/>
      <c r="H3" s="159"/>
      <c r="I3" s="159"/>
      <c r="J3" s="159"/>
    </row>
    <row r="8" spans="1:10" ht="15.75">
      <c r="A8" s="168" t="s">
        <v>489</v>
      </c>
      <c r="B8" s="168"/>
      <c r="C8" s="168"/>
      <c r="D8" s="168"/>
      <c r="E8" s="168"/>
      <c r="F8" s="168"/>
      <c r="G8" s="168"/>
      <c r="J8" s="44" t="s">
        <v>490</v>
      </c>
    </row>
    <row r="9" spans="10:16" ht="15.75">
      <c r="J9" s="44">
        <v>2023</v>
      </c>
      <c r="P9" s="133"/>
    </row>
    <row r="11" ht="12.75">
      <c r="L11" s="3"/>
    </row>
    <row r="12" ht="12.75">
      <c r="J12" s="5"/>
    </row>
    <row r="13" spans="1:18" ht="18" customHeight="1" thickBot="1">
      <c r="A13" s="179" t="s">
        <v>577</v>
      </c>
      <c r="B13" s="180"/>
      <c r="C13" s="180"/>
      <c r="D13" s="180"/>
      <c r="E13" s="180"/>
      <c r="F13" s="180"/>
      <c r="G13" s="51"/>
      <c r="H13" s="17"/>
      <c r="I13" s="17"/>
      <c r="J13" s="49">
        <f>'General Govt.support 1'!M14</f>
        <v>14000</v>
      </c>
      <c r="K13" s="17"/>
      <c r="L13" s="17"/>
      <c r="M13" s="17"/>
      <c r="N13" s="17"/>
      <c r="O13" s="17"/>
      <c r="P13" s="17"/>
      <c r="Q13" s="17"/>
      <c r="R13" s="17"/>
    </row>
    <row r="14" spans="1:18" s="7" customFormat="1" ht="18" customHeight="1" thickBot="1">
      <c r="A14" s="51" t="s">
        <v>517</v>
      </c>
      <c r="B14" s="51"/>
      <c r="C14" s="51"/>
      <c r="D14" s="51"/>
      <c r="E14" s="51"/>
      <c r="F14" s="51"/>
      <c r="G14" s="51"/>
      <c r="H14" s="43"/>
      <c r="I14" s="43"/>
      <c r="J14" s="50">
        <f>'General Govt.support 1'!M21</f>
        <v>7750</v>
      </c>
      <c r="K14" s="17"/>
      <c r="L14" s="17"/>
      <c r="M14" s="17"/>
      <c r="N14" s="17"/>
      <c r="O14" s="17"/>
      <c r="P14" s="17"/>
      <c r="Q14" s="17"/>
      <c r="R14" s="17"/>
    </row>
    <row r="15" spans="1:18" ht="18" customHeight="1" thickBot="1">
      <c r="A15" s="51" t="s">
        <v>49</v>
      </c>
      <c r="B15" s="51"/>
      <c r="C15" s="51"/>
      <c r="D15" s="51"/>
      <c r="E15" s="51"/>
      <c r="F15" s="51"/>
      <c r="G15" s="51"/>
      <c r="H15" s="43"/>
      <c r="I15" s="43"/>
      <c r="J15" s="50">
        <f>'General Govt.support 1'!M29</f>
        <v>21000</v>
      </c>
      <c r="K15" s="17"/>
      <c r="L15" s="17"/>
      <c r="M15" s="17"/>
      <c r="N15" s="17"/>
      <c r="O15" s="17"/>
      <c r="P15" s="17"/>
      <c r="Q15" s="17"/>
      <c r="R15" s="17"/>
    </row>
    <row r="16" spans="1:18" ht="18" customHeight="1" thickBot="1">
      <c r="A16" s="51" t="s">
        <v>64</v>
      </c>
      <c r="B16" s="51"/>
      <c r="C16" s="51"/>
      <c r="D16" s="51"/>
      <c r="E16" s="51"/>
      <c r="F16" s="51"/>
      <c r="G16" s="51"/>
      <c r="H16" s="43"/>
      <c r="I16" s="43"/>
      <c r="J16" s="102">
        <f>'General Govt. support 2'!M28</f>
        <v>35582</v>
      </c>
      <c r="K16" s="17"/>
      <c r="L16" s="17"/>
      <c r="M16" s="17"/>
      <c r="N16" s="17"/>
      <c r="O16" s="17"/>
      <c r="P16" s="17"/>
      <c r="Q16" s="17"/>
      <c r="R16" s="17"/>
    </row>
    <row r="17" spans="1:18" ht="18" customHeight="1" thickBot="1">
      <c r="A17" s="177" t="s">
        <v>552</v>
      </c>
      <c r="B17" s="178"/>
      <c r="C17" s="178"/>
      <c r="D17" s="178"/>
      <c r="E17" s="178"/>
      <c r="F17" s="51"/>
      <c r="G17" s="51"/>
      <c r="H17" s="43"/>
      <c r="I17" s="43"/>
      <c r="J17" s="50">
        <f>TRANSPORTATION!M15</f>
        <v>71788</v>
      </c>
      <c r="K17" s="17"/>
      <c r="L17" s="17"/>
      <c r="M17" s="17"/>
      <c r="N17" s="17"/>
      <c r="O17" s="17"/>
      <c r="P17" s="17"/>
      <c r="Q17" s="17"/>
      <c r="R17" s="17"/>
    </row>
    <row r="18" spans="1:12" ht="18" customHeight="1" thickBot="1">
      <c r="A18" s="51"/>
      <c r="B18" s="51"/>
      <c r="C18" s="51"/>
      <c r="D18" s="51"/>
      <c r="E18" s="51"/>
      <c r="F18" s="51"/>
      <c r="G18" s="51"/>
      <c r="H18" s="43"/>
      <c r="I18" s="43"/>
      <c r="J18" s="52"/>
      <c r="K18" s="8"/>
      <c r="L18" s="8"/>
    </row>
    <row r="19" spans="1:12" ht="18" customHeight="1" thickBot="1">
      <c r="A19" s="51"/>
      <c r="B19" s="51"/>
      <c r="C19" s="51"/>
      <c r="D19" s="51"/>
      <c r="E19" s="51"/>
      <c r="F19" s="51"/>
      <c r="G19" s="51"/>
      <c r="H19" s="43"/>
      <c r="I19" s="43"/>
      <c r="J19" s="52"/>
      <c r="K19" s="8"/>
      <c r="L19" s="8"/>
    </row>
    <row r="20" spans="1:12" ht="18" customHeight="1">
      <c r="A20" s="46"/>
      <c r="B20" s="46"/>
      <c r="C20" s="46"/>
      <c r="D20" s="46"/>
      <c r="E20" s="46"/>
      <c r="F20" s="46"/>
      <c r="G20" s="46"/>
      <c r="H20" s="47"/>
      <c r="I20" s="47"/>
      <c r="J20" s="48"/>
      <c r="K20" s="8"/>
      <c r="L20" s="8"/>
    </row>
    <row r="21" spans="1:12" ht="14.25" customHeight="1">
      <c r="A21" s="46"/>
      <c r="B21" s="46"/>
      <c r="C21" s="46"/>
      <c r="D21" s="46"/>
      <c r="E21" s="46"/>
      <c r="F21" s="46"/>
      <c r="G21" s="46"/>
      <c r="H21" s="19"/>
      <c r="I21" s="19"/>
      <c r="J21" s="48"/>
      <c r="K21" s="8"/>
      <c r="L21" s="8"/>
    </row>
    <row r="22" spans="1:12" ht="14.25" customHeight="1">
      <c r="A22" s="46"/>
      <c r="B22" s="46"/>
      <c r="C22" s="46"/>
      <c r="D22" s="46"/>
      <c r="E22" s="46"/>
      <c r="F22" s="46"/>
      <c r="G22" s="46"/>
      <c r="H22" s="19"/>
      <c r="I22" s="19"/>
      <c r="J22" s="48"/>
      <c r="K22" s="8"/>
      <c r="L22" s="8"/>
    </row>
    <row r="23" spans="1:12" ht="14.25" customHeight="1">
      <c r="A23" s="46"/>
      <c r="B23" s="46"/>
      <c r="C23" s="46"/>
      <c r="D23" s="46"/>
      <c r="E23" s="46"/>
      <c r="F23" s="46"/>
      <c r="G23" s="46"/>
      <c r="H23" s="19"/>
      <c r="I23" s="19"/>
      <c r="J23" s="48"/>
      <c r="K23" s="8"/>
      <c r="L23" s="8"/>
    </row>
    <row r="24" spans="1:12" ht="14.25" customHeight="1">
      <c r="A24" s="46"/>
      <c r="B24" s="46"/>
      <c r="C24" s="46"/>
      <c r="D24" s="46"/>
      <c r="E24" s="46"/>
      <c r="F24" s="46"/>
      <c r="G24" s="46"/>
      <c r="H24" s="19"/>
      <c r="I24" s="19"/>
      <c r="J24" s="48"/>
      <c r="K24" s="8"/>
      <c r="L24" s="8"/>
    </row>
    <row r="25" spans="1:12" ht="14.25" customHeight="1">
      <c r="A25" s="46"/>
      <c r="B25" s="46"/>
      <c r="C25" s="46"/>
      <c r="D25" s="46"/>
      <c r="E25" s="46"/>
      <c r="F25" s="46"/>
      <c r="G25" s="46"/>
      <c r="H25" s="19"/>
      <c r="I25" s="19"/>
      <c r="J25" s="48"/>
      <c r="K25" s="8"/>
      <c r="L25" s="8"/>
    </row>
    <row r="26" spans="1:12" ht="14.25" customHeight="1">
      <c r="A26" s="46"/>
      <c r="B26" s="46"/>
      <c r="C26" s="46"/>
      <c r="D26" s="46"/>
      <c r="E26" s="46"/>
      <c r="F26" s="46"/>
      <c r="G26" s="46"/>
      <c r="H26" s="19"/>
      <c r="I26" s="19"/>
      <c r="J26" s="48"/>
      <c r="K26" s="8"/>
      <c r="L26" s="8"/>
    </row>
    <row r="27" spans="1:12" ht="14.25" customHeight="1">
      <c r="A27" s="46"/>
      <c r="B27" s="46"/>
      <c r="C27" s="46"/>
      <c r="D27" s="46"/>
      <c r="E27" s="46"/>
      <c r="F27" s="46"/>
      <c r="G27" s="46"/>
      <c r="H27" s="19"/>
      <c r="I27" s="19"/>
      <c r="J27" s="48"/>
      <c r="K27" s="8"/>
      <c r="L27" s="8"/>
    </row>
    <row r="28" spans="1:12" ht="14.25" customHeight="1">
      <c r="A28" s="46"/>
      <c r="B28" s="46"/>
      <c r="C28" s="46"/>
      <c r="D28" s="46"/>
      <c r="E28" s="46"/>
      <c r="F28" s="46"/>
      <c r="G28" s="46"/>
      <c r="H28" s="19"/>
      <c r="I28" s="19"/>
      <c r="J28" s="48"/>
      <c r="K28" s="8"/>
      <c r="L28" s="8"/>
    </row>
    <row r="29" spans="1:12" ht="14.25" customHeight="1">
      <c r="A29" s="46"/>
      <c r="B29" s="46"/>
      <c r="C29" s="46"/>
      <c r="D29" s="46"/>
      <c r="E29" s="46"/>
      <c r="F29" s="46"/>
      <c r="G29" s="46"/>
      <c r="H29" s="19"/>
      <c r="I29" s="19"/>
      <c r="J29" s="48"/>
      <c r="K29" s="8"/>
      <c r="L29" s="8"/>
    </row>
    <row r="30" spans="1:12" ht="14.25" customHeight="1">
      <c r="A30" s="46"/>
      <c r="B30" s="46"/>
      <c r="C30" s="46"/>
      <c r="D30" s="46"/>
      <c r="E30" s="46"/>
      <c r="F30" s="46"/>
      <c r="G30" s="46"/>
      <c r="H30" s="19"/>
      <c r="I30" s="19"/>
      <c r="J30" s="48"/>
      <c r="K30" s="8"/>
      <c r="L30" s="8"/>
    </row>
    <row r="31" spans="1:12" ht="14.25" customHeight="1">
      <c r="A31" s="46"/>
      <c r="B31" s="46"/>
      <c r="C31" s="46"/>
      <c r="D31" s="46"/>
      <c r="E31" s="46"/>
      <c r="F31" s="46"/>
      <c r="G31" s="46"/>
      <c r="H31" s="19"/>
      <c r="I31" s="19"/>
      <c r="J31" s="48"/>
      <c r="K31" s="8"/>
      <c r="L31" s="8"/>
    </row>
    <row r="32" spans="1:12" ht="14.25" customHeight="1">
      <c r="A32" s="46"/>
      <c r="B32" s="46"/>
      <c r="C32" s="46"/>
      <c r="D32" s="46"/>
      <c r="E32" s="46"/>
      <c r="F32" s="46"/>
      <c r="G32" s="46"/>
      <c r="H32" s="19"/>
      <c r="I32" s="19"/>
      <c r="J32" s="48"/>
      <c r="K32" s="8"/>
      <c r="L32" s="8"/>
    </row>
    <row r="33" spans="1:12" ht="15">
      <c r="A33" s="46"/>
      <c r="B33" s="46"/>
      <c r="C33" s="46"/>
      <c r="D33" s="46"/>
      <c r="E33" s="46"/>
      <c r="F33" s="46"/>
      <c r="G33" s="46"/>
      <c r="H33" s="19"/>
      <c r="I33" s="19"/>
      <c r="J33" s="48"/>
      <c r="K33" s="8"/>
      <c r="L33" s="8"/>
    </row>
    <row r="34" spans="1:12" ht="15">
      <c r="A34" s="46"/>
      <c r="B34" s="46"/>
      <c r="C34" s="46"/>
      <c r="D34" s="46"/>
      <c r="E34" s="46"/>
      <c r="F34" s="46"/>
      <c r="G34" s="46"/>
      <c r="H34" s="19"/>
      <c r="I34" s="19"/>
      <c r="J34" s="48"/>
      <c r="K34" s="8"/>
      <c r="L34" s="8"/>
    </row>
    <row r="35" spans="1:12" ht="15">
      <c r="A35" s="46"/>
      <c r="B35" s="46"/>
      <c r="C35" s="46"/>
      <c r="D35" s="46"/>
      <c r="E35" s="46"/>
      <c r="F35" s="46"/>
      <c r="G35" s="46"/>
      <c r="H35" s="19"/>
      <c r="I35" s="19"/>
      <c r="J35" s="48"/>
      <c r="K35" s="8"/>
      <c r="L35" s="8"/>
    </row>
    <row r="36" spans="1:12" ht="15">
      <c r="A36" s="46"/>
      <c r="B36" s="46"/>
      <c r="C36" s="46"/>
      <c r="D36" s="46"/>
      <c r="E36" s="46"/>
      <c r="F36" s="46"/>
      <c r="G36" s="46"/>
      <c r="H36" s="19"/>
      <c r="I36" s="19"/>
      <c r="J36" s="48"/>
      <c r="K36" s="8"/>
      <c r="L36" s="8"/>
    </row>
    <row r="37" spans="1:12" ht="15">
      <c r="A37" s="46"/>
      <c r="B37" s="46"/>
      <c r="C37" s="46"/>
      <c r="D37" s="46"/>
      <c r="E37" s="46"/>
      <c r="F37" s="46"/>
      <c r="G37" s="46"/>
      <c r="H37" s="19"/>
      <c r="I37" s="19"/>
      <c r="J37" s="48"/>
      <c r="K37" s="8"/>
      <c r="L37" s="8"/>
    </row>
    <row r="38" spans="1:12" ht="15">
      <c r="A38" s="46"/>
      <c r="B38" s="46"/>
      <c r="C38" s="46"/>
      <c r="D38" s="46"/>
      <c r="E38" s="46"/>
      <c r="F38" s="46"/>
      <c r="G38" s="46"/>
      <c r="H38" s="19"/>
      <c r="I38" s="19"/>
      <c r="J38" s="48"/>
      <c r="K38" s="8"/>
      <c r="L38" s="8"/>
    </row>
    <row r="39" spans="1:12" ht="15">
      <c r="A39" s="46"/>
      <c r="B39" s="46"/>
      <c r="C39" s="46"/>
      <c r="D39" s="46"/>
      <c r="E39" s="46"/>
      <c r="F39" s="46"/>
      <c r="G39" s="46"/>
      <c r="H39" s="19"/>
      <c r="I39" s="19"/>
      <c r="J39" s="48"/>
      <c r="K39" s="8"/>
      <c r="L39" s="8"/>
    </row>
    <row r="40" spans="1:12" ht="15">
      <c r="A40" s="46"/>
      <c r="B40" s="46"/>
      <c r="C40" s="46"/>
      <c r="D40" s="46"/>
      <c r="E40" s="46"/>
      <c r="F40" s="46"/>
      <c r="G40" s="46"/>
      <c r="H40" s="19"/>
      <c r="I40" s="19"/>
      <c r="J40" s="48"/>
      <c r="K40" s="8"/>
      <c r="L40" s="8"/>
    </row>
    <row r="41" spans="1:12" ht="15">
      <c r="A41" s="46"/>
      <c r="B41" s="46"/>
      <c r="C41" s="46"/>
      <c r="D41" s="46"/>
      <c r="E41" s="46"/>
      <c r="F41" s="46"/>
      <c r="G41" s="46"/>
      <c r="H41" s="19"/>
      <c r="I41" s="19"/>
      <c r="J41" s="48"/>
      <c r="K41" s="8"/>
      <c r="L41" s="8"/>
    </row>
    <row r="42" spans="1:12" ht="15">
      <c r="A42" s="46"/>
      <c r="B42" s="46"/>
      <c r="C42" s="46"/>
      <c r="D42" s="46"/>
      <c r="E42" s="46"/>
      <c r="F42" s="46"/>
      <c r="G42" s="46"/>
      <c r="H42" s="19"/>
      <c r="I42" s="19"/>
      <c r="J42" s="48"/>
      <c r="K42" s="8"/>
      <c r="L42" s="8"/>
    </row>
    <row r="43" spans="1:12" ht="15">
      <c r="A43" s="46"/>
      <c r="B43" s="46"/>
      <c r="C43" s="46"/>
      <c r="D43" s="46"/>
      <c r="E43" s="46"/>
      <c r="F43" s="46"/>
      <c r="G43" s="46"/>
      <c r="H43" s="19"/>
      <c r="I43" s="19"/>
      <c r="J43" s="48"/>
      <c r="K43" s="8"/>
      <c r="L43" s="8"/>
    </row>
    <row r="44" spans="1:12" ht="15">
      <c r="A44" s="46"/>
      <c r="B44" s="46"/>
      <c r="C44" s="46"/>
      <c r="D44" s="46"/>
      <c r="E44" s="46"/>
      <c r="F44" s="46"/>
      <c r="G44" s="46"/>
      <c r="H44" s="19"/>
      <c r="I44" s="19"/>
      <c r="J44" s="48"/>
      <c r="K44" s="8"/>
      <c r="L44" s="8"/>
    </row>
    <row r="45" spans="1:12" ht="15">
      <c r="A45" s="46"/>
      <c r="B45" s="46"/>
      <c r="C45" s="46"/>
      <c r="D45" s="46"/>
      <c r="E45" s="46"/>
      <c r="F45" s="46"/>
      <c r="G45" s="46"/>
      <c r="H45" s="19"/>
      <c r="I45" s="19"/>
      <c r="J45" s="48"/>
      <c r="K45" s="8"/>
      <c r="L45" s="8"/>
    </row>
    <row r="46" spans="1:12" ht="12.75">
      <c r="A46" s="46"/>
      <c r="B46" s="46"/>
      <c r="C46" s="46"/>
      <c r="D46" s="46"/>
      <c r="E46" s="46"/>
      <c r="F46" s="46"/>
      <c r="G46" s="46"/>
      <c r="H46" s="5"/>
      <c r="I46" s="5"/>
      <c r="J46" s="48"/>
      <c r="K46" s="8"/>
      <c r="L46" s="8"/>
    </row>
    <row r="47" spans="1:12" ht="12.75">
      <c r="A47" s="46"/>
      <c r="B47" s="46"/>
      <c r="C47" s="46"/>
      <c r="D47" s="46"/>
      <c r="E47" s="46"/>
      <c r="F47" s="46"/>
      <c r="G47" s="46"/>
      <c r="H47" s="5"/>
      <c r="I47" s="5"/>
      <c r="J47" s="48"/>
      <c r="K47" s="8"/>
      <c r="L47" s="8"/>
    </row>
    <row r="58" ht="12.75">
      <c r="G58" s="1" t="s">
        <v>551</v>
      </c>
    </row>
  </sheetData>
  <sheetProtection/>
  <mergeCells count="5">
    <mergeCell ref="A17:E17"/>
    <mergeCell ref="A8:G8"/>
    <mergeCell ref="A1:J1"/>
    <mergeCell ref="A3:J3"/>
    <mergeCell ref="A13:F13"/>
  </mergeCells>
  <printOptions/>
  <pageMargins left="0.5" right="0.5" top="0.5" bottom="0.5" header="0.5" footer="0.5"/>
  <pageSetup fitToHeight="1" fitToWidth="1" horizontalDpi="600" verticalDpi="600" orientation="portrait" scale="88" r:id="rId1"/>
  <headerFooter alignWithMargins="0">
    <oddHeader>&amp;R&amp;D</oddHeader>
  </headerFooter>
</worksheet>
</file>

<file path=xl/worksheets/sheet19.xml><?xml version="1.0" encoding="utf-8"?>
<worksheet xmlns="http://schemas.openxmlformats.org/spreadsheetml/2006/main" xmlns:r="http://schemas.openxmlformats.org/officeDocument/2006/relationships">
  <dimension ref="B1:F16"/>
  <sheetViews>
    <sheetView zoomScalePageLayoutView="0" workbookViewId="0" topLeftCell="A1">
      <selection activeCell="Y40" sqref="Y40"/>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12.75">
      <c r="B1" s="75" t="s">
        <v>586</v>
      </c>
      <c r="C1" s="75"/>
      <c r="D1" s="82"/>
      <c r="E1" s="82"/>
      <c r="F1" s="82"/>
    </row>
    <row r="2" spans="2:6" ht="12.75">
      <c r="B2" s="75" t="s">
        <v>587</v>
      </c>
      <c r="C2" s="75"/>
      <c r="D2" s="82"/>
      <c r="E2" s="82"/>
      <c r="F2" s="82"/>
    </row>
    <row r="3" spans="2:6" ht="12.75">
      <c r="B3" s="76"/>
      <c r="C3" s="76"/>
      <c r="D3" s="83"/>
      <c r="E3" s="83"/>
      <c r="F3" s="83"/>
    </row>
    <row r="4" spans="2:6" ht="38.25">
      <c r="B4" s="76" t="s">
        <v>588</v>
      </c>
      <c r="C4" s="76"/>
      <c r="D4" s="83"/>
      <c r="E4" s="83"/>
      <c r="F4" s="83"/>
    </row>
    <row r="5" spans="2:6" ht="12.75">
      <c r="B5" s="76"/>
      <c r="C5" s="76"/>
      <c r="D5" s="83"/>
      <c r="E5" s="83"/>
      <c r="F5" s="83"/>
    </row>
    <row r="6" spans="2:6" ht="25.5">
      <c r="B6" s="75" t="s">
        <v>589</v>
      </c>
      <c r="C6" s="75"/>
      <c r="D6" s="82"/>
      <c r="E6" s="82" t="s">
        <v>590</v>
      </c>
      <c r="F6" s="82" t="s">
        <v>591</v>
      </c>
    </row>
    <row r="7" spans="2:6" ht="13.5" thickBot="1">
      <c r="B7" s="76"/>
      <c r="C7" s="76"/>
      <c r="D7" s="83"/>
      <c r="E7" s="83"/>
      <c r="F7" s="83"/>
    </row>
    <row r="8" spans="2:6" ht="51">
      <c r="B8" s="77" t="s">
        <v>592</v>
      </c>
      <c r="C8" s="78"/>
      <c r="D8" s="84"/>
      <c r="E8" s="84">
        <v>2</v>
      </c>
      <c r="F8" s="85"/>
    </row>
    <row r="9" spans="2:6" ht="38.25">
      <c r="B9" s="79"/>
      <c r="C9" s="76"/>
      <c r="D9" s="83"/>
      <c r="E9" s="86" t="s">
        <v>593</v>
      </c>
      <c r="F9" s="87" t="s">
        <v>595</v>
      </c>
    </row>
    <row r="10" spans="2:6" ht="25.5">
      <c r="B10" s="79"/>
      <c r="C10" s="76"/>
      <c r="D10" s="83"/>
      <c r="E10" s="86" t="s">
        <v>594</v>
      </c>
      <c r="F10" s="87" t="s">
        <v>596</v>
      </c>
    </row>
    <row r="11" spans="2:6" ht="12.75">
      <c r="B11" s="79"/>
      <c r="C11" s="76"/>
      <c r="D11" s="83"/>
      <c r="E11" s="83"/>
      <c r="F11" s="87" t="s">
        <v>597</v>
      </c>
    </row>
    <row r="12" spans="2:6" ht="12.75">
      <c r="B12" s="79"/>
      <c r="C12" s="76"/>
      <c r="D12" s="83"/>
      <c r="E12" s="83"/>
      <c r="F12" s="87" t="s">
        <v>598</v>
      </c>
    </row>
    <row r="13" spans="2:6" ht="12.75">
      <c r="B13" s="79"/>
      <c r="C13" s="76"/>
      <c r="D13" s="83"/>
      <c r="E13" s="83"/>
      <c r="F13" s="87" t="s">
        <v>599</v>
      </c>
    </row>
    <row r="14" spans="2:6" ht="13.5" thickBot="1">
      <c r="B14" s="80"/>
      <c r="C14" s="81"/>
      <c r="D14" s="88"/>
      <c r="E14" s="88"/>
      <c r="F14" s="89" t="s">
        <v>600</v>
      </c>
    </row>
    <row r="15" spans="2:6" ht="12.75">
      <c r="B15" s="76"/>
      <c r="C15" s="76"/>
      <c r="D15" s="83"/>
      <c r="E15" s="83"/>
      <c r="F15" s="83"/>
    </row>
    <row r="16" spans="2:6" ht="12.75">
      <c r="B16" s="76"/>
      <c r="C16" s="76"/>
      <c r="D16" s="83"/>
      <c r="E16" s="83"/>
      <c r="F16" s="83"/>
    </row>
  </sheetData>
  <sheetProtection/>
  <hyperlinks>
    <hyperlink ref="E9" location="'General Govt. support 3'!E14" display="'General Govt. support 3'!E14"/>
    <hyperlink ref="E10" location="'General Govt. support 3'!I14" display="'General Govt. support 3'!I14"/>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E63"/>
  <sheetViews>
    <sheetView tabSelected="1" zoomScale="90" zoomScaleNormal="90" zoomScalePageLayoutView="0" workbookViewId="0" topLeftCell="A1">
      <selection activeCell="G9" sqref="G9"/>
    </sheetView>
  </sheetViews>
  <sheetFormatPr defaultColWidth="9.140625" defaultRowHeight="12.75"/>
  <cols>
    <col min="1" max="1" width="6.28125" style="0" bestFit="1" customWidth="1"/>
    <col min="2" max="2" width="5.140625" style="0" customWidth="1"/>
    <col min="6" max="6" width="5.140625" style="0" customWidth="1"/>
    <col min="7" max="7" width="18.28125" style="0" customWidth="1"/>
    <col min="8" max="8" width="9.140625" style="0" hidden="1" customWidth="1"/>
    <col min="9" max="9" width="5.140625" style="0" customWidth="1"/>
    <col min="10" max="10" width="18.140625" style="0" customWidth="1"/>
    <col min="11" max="11" width="9.140625" style="0" hidden="1" customWidth="1"/>
    <col min="12" max="12" width="5.140625" style="0" customWidth="1"/>
    <col min="13" max="13" width="13.7109375" style="0" bestFit="1" customWidth="1"/>
    <col min="14" max="14" width="9.140625" style="0" hidden="1" customWidth="1"/>
    <col min="15" max="15" width="5.140625" style="0" customWidth="1"/>
    <col min="16" max="16" width="15.7109375" style="0" bestFit="1" customWidth="1"/>
    <col min="17" max="17" width="9.140625" style="0" hidden="1" customWidth="1"/>
    <col min="19" max="19" width="14.421875" style="0" bestFit="1" customWidth="1"/>
    <col min="21" max="21" width="15.7109375" style="0" bestFit="1" customWidth="1"/>
    <col min="22" max="22" width="16.140625" style="0" bestFit="1" customWidth="1"/>
    <col min="24" max="24" width="11.28125" style="0" customWidth="1"/>
    <col min="27" max="27" width="25.8515625" style="0" bestFit="1" customWidth="1"/>
    <col min="28" max="29" width="9.7109375" style="0" customWidth="1"/>
  </cols>
  <sheetData>
    <row r="1" spans="1:16" ht="15.75">
      <c r="A1" s="168" t="s">
        <v>502</v>
      </c>
      <c r="B1" s="168"/>
      <c r="C1" s="168"/>
      <c r="D1" s="168"/>
      <c r="E1" s="168"/>
      <c r="F1" s="168"/>
      <c r="G1" s="168"/>
      <c r="H1" s="168"/>
      <c r="I1" s="168"/>
      <c r="J1" s="168"/>
      <c r="K1" s="168"/>
      <c r="L1" s="168"/>
      <c r="M1" s="168"/>
      <c r="N1" s="168"/>
      <c r="O1" s="168"/>
      <c r="P1" s="168"/>
    </row>
    <row r="2" spans="1:16" ht="15.75">
      <c r="A2" s="17"/>
      <c r="B2" s="17"/>
      <c r="C2" s="17"/>
      <c r="D2" s="17"/>
      <c r="E2" s="17"/>
      <c r="F2" s="17"/>
      <c r="G2" s="168">
        <v>2024</v>
      </c>
      <c r="H2" s="168"/>
      <c r="I2" s="168"/>
      <c r="J2" s="168"/>
      <c r="K2" s="17"/>
      <c r="L2" s="17"/>
      <c r="M2" s="17"/>
      <c r="N2" s="17"/>
      <c r="O2" s="17"/>
      <c r="P2" s="17"/>
    </row>
    <row r="3" spans="1:16" ht="15">
      <c r="A3" s="17"/>
      <c r="B3" s="17"/>
      <c r="C3" s="17"/>
      <c r="D3" s="17"/>
      <c r="E3" s="17"/>
      <c r="F3" s="17"/>
      <c r="G3" s="17"/>
      <c r="H3" s="17"/>
      <c r="I3" s="17"/>
      <c r="J3" s="17"/>
      <c r="K3" s="17"/>
      <c r="L3" s="17"/>
      <c r="M3" s="17"/>
      <c r="N3" s="17"/>
      <c r="O3" s="17"/>
      <c r="P3" s="17"/>
    </row>
    <row r="4" spans="1:16" ht="15">
      <c r="A4" s="17"/>
      <c r="B4" s="17"/>
      <c r="C4" s="17"/>
      <c r="D4" s="17"/>
      <c r="E4" s="17"/>
      <c r="F4" s="17"/>
      <c r="G4" s="17"/>
      <c r="H4" s="17"/>
      <c r="I4" s="17"/>
      <c r="J4" s="17"/>
      <c r="K4" s="17"/>
      <c r="L4" s="17"/>
      <c r="M4" s="17"/>
      <c r="N4" s="17"/>
      <c r="O4" s="17"/>
      <c r="P4" s="17"/>
    </row>
    <row r="5" spans="1:16" ht="15">
      <c r="A5" s="17"/>
      <c r="B5" s="17"/>
      <c r="C5" s="17"/>
      <c r="D5" s="17"/>
      <c r="E5" s="17"/>
      <c r="F5" s="17"/>
      <c r="G5" s="17" t="s">
        <v>2</v>
      </c>
      <c r="H5" s="17"/>
      <c r="I5" s="17"/>
      <c r="J5" s="167" t="s">
        <v>10</v>
      </c>
      <c r="K5" s="167"/>
      <c r="L5" s="17"/>
      <c r="M5" s="20" t="s">
        <v>10</v>
      </c>
      <c r="N5" s="20"/>
      <c r="O5" s="17"/>
      <c r="P5" s="17"/>
    </row>
    <row r="6" spans="1:16" ht="15">
      <c r="A6" s="17"/>
      <c r="B6" s="17"/>
      <c r="C6" s="17"/>
      <c r="D6" s="17"/>
      <c r="E6" s="17"/>
      <c r="F6" s="17"/>
      <c r="G6" s="17" t="s">
        <v>3</v>
      </c>
      <c r="H6" s="17"/>
      <c r="I6" s="17"/>
      <c r="J6" s="167" t="s">
        <v>11</v>
      </c>
      <c r="K6" s="167"/>
      <c r="L6" s="17"/>
      <c r="M6" s="20" t="s">
        <v>13</v>
      </c>
      <c r="N6" s="20"/>
      <c r="O6" s="17"/>
      <c r="P6" s="40" t="s">
        <v>15</v>
      </c>
    </row>
    <row r="7" spans="1:17" ht="15">
      <c r="A7" s="21" t="s">
        <v>0</v>
      </c>
      <c r="B7" s="17"/>
      <c r="C7" s="21" t="s">
        <v>1</v>
      </c>
      <c r="D7" s="17"/>
      <c r="E7" s="17"/>
      <c r="F7" s="17"/>
      <c r="G7" s="21" t="s">
        <v>4</v>
      </c>
      <c r="H7" s="21"/>
      <c r="I7" s="17"/>
      <c r="J7" s="169" t="s">
        <v>12</v>
      </c>
      <c r="K7" s="169"/>
      <c r="L7" s="17"/>
      <c r="M7" s="35" t="s">
        <v>14</v>
      </c>
      <c r="N7" s="25"/>
      <c r="O7" s="17"/>
      <c r="P7" s="41" t="s">
        <v>16</v>
      </c>
      <c r="Q7" s="4"/>
    </row>
    <row r="8" spans="1:16" ht="15">
      <c r="A8" s="17"/>
      <c r="B8" s="17"/>
      <c r="C8" s="17"/>
      <c r="D8" s="17"/>
      <c r="E8" s="17"/>
      <c r="F8" s="17"/>
      <c r="G8" s="17"/>
      <c r="H8" s="17"/>
      <c r="I8" s="17"/>
      <c r="J8" s="17"/>
      <c r="K8" s="17"/>
      <c r="L8" s="17"/>
      <c r="M8" s="17"/>
      <c r="N8" s="17"/>
      <c r="O8" s="17"/>
      <c r="P8" s="17"/>
    </row>
    <row r="9" spans="1:19" ht="15">
      <c r="A9" s="20" t="s">
        <v>5</v>
      </c>
      <c r="B9" s="17"/>
      <c r="C9" s="17" t="s">
        <v>8</v>
      </c>
      <c r="D9" s="17"/>
      <c r="E9" s="17"/>
      <c r="F9" s="17"/>
      <c r="G9" s="59">
        <v>546765</v>
      </c>
      <c r="H9" s="59"/>
      <c r="I9" s="60"/>
      <c r="J9" s="59">
        <v>120743</v>
      </c>
      <c r="K9" s="59"/>
      <c r="L9" s="60"/>
      <c r="M9" s="59">
        <f>SUM('Estimated Revenues'!O172)</f>
        <v>0</v>
      </c>
      <c r="N9" s="59"/>
      <c r="O9" s="60"/>
      <c r="P9" s="132">
        <f>G9-J9</f>
        <v>426022</v>
      </c>
      <c r="Q9" s="4"/>
      <c r="S9" s="58"/>
    </row>
    <row r="10" spans="1:16" ht="15">
      <c r="A10" s="20" t="s">
        <v>6</v>
      </c>
      <c r="B10" s="17"/>
      <c r="C10" s="17"/>
      <c r="D10" s="17"/>
      <c r="E10" s="17"/>
      <c r="F10" s="17"/>
      <c r="G10" s="60"/>
      <c r="H10" s="60"/>
      <c r="I10" s="60"/>
      <c r="J10" s="60"/>
      <c r="K10" s="60"/>
      <c r="L10" s="60"/>
      <c r="M10" s="60"/>
      <c r="N10" s="60"/>
      <c r="O10" s="60"/>
      <c r="P10" s="61"/>
    </row>
    <row r="11" spans="1:17" ht="15">
      <c r="A11" s="20" t="s">
        <v>7</v>
      </c>
      <c r="B11" s="17"/>
      <c r="C11" s="17" t="s">
        <v>9</v>
      </c>
      <c r="D11" s="17"/>
      <c r="E11" s="17"/>
      <c r="F11" s="17"/>
      <c r="G11" s="59">
        <f>'Highway Appropriations 2'!O63</f>
        <v>720700</v>
      </c>
      <c r="H11" s="59"/>
      <c r="I11" s="60"/>
      <c r="J11" s="59">
        <f>'Highway Revenues '!O40</f>
        <v>172200</v>
      </c>
      <c r="K11" s="59"/>
      <c r="L11" s="60"/>
      <c r="M11" s="59">
        <f>SUM('Highway Revenues '!O57)</f>
        <v>0</v>
      </c>
      <c r="N11" s="59"/>
      <c r="O11" s="60"/>
      <c r="P11" s="59">
        <f>G11-J11</f>
        <v>548500</v>
      </c>
      <c r="Q11" s="4"/>
    </row>
    <row r="12" spans="1:16" ht="15">
      <c r="A12" s="20"/>
      <c r="B12" s="17"/>
      <c r="C12" s="17"/>
      <c r="D12" s="17"/>
      <c r="E12" s="17"/>
      <c r="F12" s="17"/>
      <c r="G12" s="60"/>
      <c r="H12" s="60"/>
      <c r="I12" s="60"/>
      <c r="J12" s="60"/>
      <c r="K12" s="60"/>
      <c r="L12" s="60"/>
      <c r="M12" s="60"/>
      <c r="N12" s="60"/>
      <c r="O12" s="60"/>
      <c r="P12" s="61"/>
    </row>
    <row r="13" spans="1:16" ht="15">
      <c r="A13" s="20"/>
      <c r="B13" s="17"/>
      <c r="C13" s="17" t="s">
        <v>578</v>
      </c>
      <c r="D13" s="17"/>
      <c r="E13" s="17"/>
      <c r="F13" s="17"/>
      <c r="G13" s="59" t="s">
        <v>611</v>
      </c>
      <c r="H13" s="60"/>
      <c r="I13" s="60"/>
      <c r="J13" s="59"/>
      <c r="K13" s="60"/>
      <c r="L13" s="60"/>
      <c r="M13" s="59"/>
      <c r="N13" s="60"/>
      <c r="O13" s="60"/>
      <c r="P13" s="59"/>
    </row>
    <row r="14" spans="1:16" ht="15">
      <c r="A14" s="20"/>
      <c r="B14" s="17"/>
      <c r="C14" s="17"/>
      <c r="D14" s="17"/>
      <c r="E14" s="17"/>
      <c r="F14" s="17"/>
      <c r="G14" s="60"/>
      <c r="H14" s="60"/>
      <c r="I14" s="60"/>
      <c r="J14" s="60"/>
      <c r="K14" s="60"/>
      <c r="L14" s="60"/>
      <c r="M14" s="60"/>
      <c r="N14" s="60"/>
      <c r="O14" s="60"/>
      <c r="P14" s="61"/>
    </row>
    <row r="15" spans="1:17" ht="15">
      <c r="A15" s="17"/>
      <c r="B15" s="17"/>
      <c r="C15" s="19" t="s">
        <v>572</v>
      </c>
      <c r="D15" s="19"/>
      <c r="E15" s="19"/>
      <c r="F15" s="17"/>
      <c r="G15" s="59">
        <v>65000</v>
      </c>
      <c r="H15" s="59"/>
      <c r="I15" s="60"/>
      <c r="J15" s="59">
        <v>65000</v>
      </c>
      <c r="K15" s="59"/>
      <c r="L15" s="60"/>
      <c r="M15" s="59"/>
      <c r="N15" s="59"/>
      <c r="O15" s="60"/>
      <c r="P15" s="59">
        <f>G15-J15</f>
        <v>0</v>
      </c>
      <c r="Q15" s="4"/>
    </row>
    <row r="16" spans="1:17" ht="15">
      <c r="A16" s="17"/>
      <c r="B16" s="17"/>
      <c r="C16" s="19"/>
      <c r="D16" s="19"/>
      <c r="E16" s="19"/>
      <c r="F16" s="17"/>
      <c r="G16" s="61"/>
      <c r="H16" s="59"/>
      <c r="I16" s="60"/>
      <c r="J16" s="61"/>
      <c r="K16" s="59"/>
      <c r="L16" s="60"/>
      <c r="M16" s="61"/>
      <c r="N16" s="59"/>
      <c r="O16" s="60"/>
      <c r="P16" s="61"/>
      <c r="Q16" s="4"/>
    </row>
    <row r="17" spans="1:16" ht="15">
      <c r="A17" s="17"/>
      <c r="B17" s="17"/>
      <c r="C17" s="17" t="s">
        <v>573</v>
      </c>
      <c r="D17" s="17"/>
      <c r="E17" s="17"/>
      <c r="F17" s="17"/>
      <c r="G17" s="59">
        <v>69000</v>
      </c>
      <c r="H17" s="60"/>
      <c r="I17" s="60"/>
      <c r="J17" s="59">
        <v>69000</v>
      </c>
      <c r="K17" s="60"/>
      <c r="L17" s="60"/>
      <c r="M17" s="59"/>
      <c r="N17" s="60"/>
      <c r="O17" s="60"/>
      <c r="P17" s="59">
        <f>G17-J17</f>
        <v>0</v>
      </c>
    </row>
    <row r="18" spans="1:16" ht="15">
      <c r="A18" s="17"/>
      <c r="B18" s="17"/>
      <c r="C18" s="17"/>
      <c r="D18" s="17"/>
      <c r="E18" s="17"/>
      <c r="F18" s="17"/>
      <c r="G18" s="60"/>
      <c r="H18" s="60"/>
      <c r="I18" s="60"/>
      <c r="J18" s="60"/>
      <c r="K18" s="60"/>
      <c r="L18" s="60"/>
      <c r="M18" s="60"/>
      <c r="N18" s="60"/>
      <c r="O18" s="60"/>
      <c r="P18" s="61"/>
    </row>
    <row r="19" spans="1:16" ht="15">
      <c r="A19" s="20" t="s">
        <v>17</v>
      </c>
      <c r="B19" s="17"/>
      <c r="C19" s="17" t="s">
        <v>18</v>
      </c>
      <c r="D19" s="17"/>
      <c r="E19" s="17"/>
      <c r="F19" s="17"/>
      <c r="G19" s="60"/>
      <c r="H19" s="60"/>
      <c r="I19" s="60"/>
      <c r="J19" s="60"/>
      <c r="K19" s="60"/>
      <c r="L19" s="60"/>
      <c r="M19" s="60"/>
      <c r="N19" s="60"/>
      <c r="O19" s="60"/>
      <c r="P19" s="61"/>
    </row>
    <row r="20" spans="1:16" ht="15">
      <c r="A20" s="17"/>
      <c r="B20" s="17"/>
      <c r="C20" s="17" t="s">
        <v>19</v>
      </c>
      <c r="D20" s="17"/>
      <c r="E20" s="17"/>
      <c r="F20" s="17"/>
      <c r="G20" s="60"/>
      <c r="H20" s="60"/>
      <c r="I20" s="60"/>
      <c r="J20" s="60"/>
      <c r="K20" s="60"/>
      <c r="L20" s="60"/>
      <c r="M20" s="60"/>
      <c r="N20" s="60"/>
      <c r="O20" s="60"/>
      <c r="P20" s="61"/>
    </row>
    <row r="21" spans="1:29" ht="15.75" thickBot="1">
      <c r="A21" s="17"/>
      <c r="B21" s="17"/>
      <c r="C21" s="17"/>
      <c r="D21" s="17"/>
      <c r="E21" s="17"/>
      <c r="F21" s="17"/>
      <c r="G21" s="60"/>
      <c r="H21" s="60"/>
      <c r="I21" s="60"/>
      <c r="J21" s="60"/>
      <c r="K21" s="60"/>
      <c r="L21" s="60"/>
      <c r="M21" s="60"/>
      <c r="N21" s="60"/>
      <c r="O21" s="60"/>
      <c r="P21" s="61"/>
      <c r="V21" s="101"/>
      <c r="AA21" s="115" t="s">
        <v>638</v>
      </c>
      <c r="AB21" s="115"/>
      <c r="AC21" s="115"/>
    </row>
    <row r="22" spans="1:31" ht="15">
      <c r="A22" s="17"/>
      <c r="B22" s="17"/>
      <c r="C22" s="21" t="s">
        <v>531</v>
      </c>
      <c r="D22" s="21"/>
      <c r="E22" s="21"/>
      <c r="F22" s="17"/>
      <c r="G22" s="59">
        <f>(165178*0.02)+165178</f>
        <v>168481.56</v>
      </c>
      <c r="H22" s="59"/>
      <c r="I22" s="60"/>
      <c r="J22" s="59"/>
      <c r="K22" s="59"/>
      <c r="L22" s="60"/>
      <c r="M22" s="59"/>
      <c r="N22" s="59"/>
      <c r="O22" s="103"/>
      <c r="P22" s="59">
        <f>G22</f>
        <v>168481.56</v>
      </c>
      <c r="Q22" s="4"/>
      <c r="S22" s="164" t="s">
        <v>610</v>
      </c>
      <c r="T22" s="165"/>
      <c r="U22" s="165"/>
      <c r="V22" s="165"/>
      <c r="W22" s="165"/>
      <c r="X22" s="165"/>
      <c r="Y22" s="166"/>
      <c r="AA22" s="113" t="s">
        <v>639</v>
      </c>
      <c r="AB22" s="113">
        <f>100000*W33/1000</f>
        <v>324</v>
      </c>
      <c r="AC22" s="113"/>
      <c r="AE22" s="111"/>
    </row>
    <row r="23" spans="1:29" ht="15">
      <c r="A23" s="17"/>
      <c r="B23" s="17"/>
      <c r="C23" s="17"/>
      <c r="D23" s="17"/>
      <c r="E23" s="17"/>
      <c r="F23" s="17"/>
      <c r="G23" s="60"/>
      <c r="H23" s="60"/>
      <c r="I23" s="60"/>
      <c r="J23" s="60"/>
      <c r="K23" s="60"/>
      <c r="L23" s="60"/>
      <c r="M23" s="60"/>
      <c r="N23" s="60"/>
      <c r="O23" s="60"/>
      <c r="P23" s="61"/>
      <c r="S23" s="117"/>
      <c r="T23" s="95"/>
      <c r="U23" s="95"/>
      <c r="V23" s="110"/>
      <c r="W23" s="5"/>
      <c r="X23" s="5"/>
      <c r="Y23" s="105"/>
      <c r="AA23" s="113" t="s">
        <v>640</v>
      </c>
      <c r="AB23" s="114">
        <f>100000*W26/1000</f>
        <v>388.09193155516573</v>
      </c>
      <c r="AC23" s="114">
        <f>AB23-AB22</f>
        <v>64.09193155516573</v>
      </c>
    </row>
    <row r="24" spans="1:29" ht="15">
      <c r="A24" s="17"/>
      <c r="B24" s="17"/>
      <c r="C24" s="21" t="s">
        <v>553</v>
      </c>
      <c r="D24" s="21"/>
      <c r="E24" s="21"/>
      <c r="F24" s="17"/>
      <c r="G24" s="59"/>
      <c r="H24" s="59"/>
      <c r="I24" s="60"/>
      <c r="J24" s="59"/>
      <c r="K24" s="59"/>
      <c r="L24" s="60"/>
      <c r="M24" s="59"/>
      <c r="N24" s="59"/>
      <c r="O24" s="60"/>
      <c r="P24" s="59">
        <f>G24-J24</f>
        <v>0</v>
      </c>
      <c r="Q24" s="4"/>
      <c r="S24" s="108" t="s">
        <v>646</v>
      </c>
      <c r="T24" s="92" t="s">
        <v>582</v>
      </c>
      <c r="U24" s="93">
        <v>1144127</v>
      </c>
      <c r="V24" s="122" t="s">
        <v>627</v>
      </c>
      <c r="W24" s="19"/>
      <c r="X24" s="19"/>
      <c r="Y24" s="123"/>
      <c r="AA24" s="113"/>
      <c r="AB24" s="113"/>
      <c r="AC24" s="113"/>
    </row>
    <row r="25" spans="1:29" ht="15">
      <c r="A25" s="17"/>
      <c r="B25" s="17"/>
      <c r="C25" s="17"/>
      <c r="D25" s="17"/>
      <c r="E25" s="17"/>
      <c r="F25" s="17"/>
      <c r="G25" s="60"/>
      <c r="H25" s="60"/>
      <c r="I25" s="60"/>
      <c r="J25" s="60"/>
      <c r="K25" s="60"/>
      <c r="L25" s="60"/>
      <c r="M25" s="60"/>
      <c r="N25" s="60"/>
      <c r="O25" s="60"/>
      <c r="P25" s="61"/>
      <c r="S25" s="117"/>
      <c r="T25" s="95">
        <v>2024</v>
      </c>
      <c r="U25" s="118">
        <f>U24-P35</f>
        <v>1123.4399999999441</v>
      </c>
      <c r="V25" s="124" t="s">
        <v>625</v>
      </c>
      <c r="W25" s="125">
        <f>(P22/G44)/0.001</f>
        <v>0.5709637043042006</v>
      </c>
      <c r="X25" s="19"/>
      <c r="Y25" s="123"/>
      <c r="AA25" s="113" t="s">
        <v>631</v>
      </c>
      <c r="AB25" s="114">
        <f>425000*$W$33/1000</f>
        <v>1377</v>
      </c>
      <c r="AC25" s="113"/>
    </row>
    <row r="26" spans="1:29" ht="15">
      <c r="A26" s="17"/>
      <c r="B26" s="17"/>
      <c r="C26" s="21" t="s">
        <v>554</v>
      </c>
      <c r="D26" s="21"/>
      <c r="E26" s="21"/>
      <c r="F26" s="17"/>
      <c r="G26" s="59">
        <v>135000</v>
      </c>
      <c r="H26" s="59"/>
      <c r="I26" s="60"/>
      <c r="J26" s="59">
        <v>135000</v>
      </c>
      <c r="K26" s="59"/>
      <c r="L26" s="60"/>
      <c r="M26" s="59"/>
      <c r="N26" s="59"/>
      <c r="O26" s="60"/>
      <c r="P26" s="59">
        <f>G26-J26</f>
        <v>0</v>
      </c>
      <c r="Q26" s="4"/>
      <c r="S26" s="104">
        <f>(P35/U24)-1</f>
        <v>-0.000981918965289652</v>
      </c>
      <c r="T26" s="34" t="s">
        <v>623</v>
      </c>
      <c r="U26" s="34"/>
      <c r="V26" s="124" t="s">
        <v>626</v>
      </c>
      <c r="W26" s="126">
        <f>(P35/G40)/0.001</f>
        <v>3.8809193155516573</v>
      </c>
      <c r="X26" s="19"/>
      <c r="Y26" s="123"/>
      <c r="AA26" s="113"/>
      <c r="AB26" s="114">
        <f>425000*$W$26/1000</f>
        <v>1649.3907091094545</v>
      </c>
      <c r="AC26" s="114">
        <f>AB26-AB25</f>
        <v>272.3907091094545</v>
      </c>
    </row>
    <row r="27" spans="1:29" ht="15">
      <c r="A27" s="17"/>
      <c r="B27" s="17"/>
      <c r="C27" s="17"/>
      <c r="D27" s="17"/>
      <c r="E27" s="17"/>
      <c r="F27" s="17"/>
      <c r="G27" s="61"/>
      <c r="H27" s="61"/>
      <c r="I27" s="60"/>
      <c r="J27" s="61"/>
      <c r="K27" s="61"/>
      <c r="L27" s="60"/>
      <c r="M27" s="61"/>
      <c r="N27" s="61"/>
      <c r="O27" s="60"/>
      <c r="P27" s="61"/>
      <c r="Q27" s="5"/>
      <c r="S27" s="117"/>
      <c r="T27" s="95"/>
      <c r="U27" s="95"/>
      <c r="V27" s="122"/>
      <c r="W27" s="19"/>
      <c r="X27" s="19"/>
      <c r="Y27" s="123"/>
      <c r="AA27" s="113"/>
      <c r="AB27" s="113"/>
      <c r="AC27" s="113"/>
    </row>
    <row r="28" spans="1:29" ht="15">
      <c r="A28" s="17"/>
      <c r="B28" s="17"/>
      <c r="C28" s="21" t="s">
        <v>555</v>
      </c>
      <c r="D28" s="21"/>
      <c r="E28" s="21"/>
      <c r="F28" s="17"/>
      <c r="G28" s="59">
        <v>48000</v>
      </c>
      <c r="H28" s="59"/>
      <c r="I28" s="60"/>
      <c r="J28" s="59">
        <v>48000</v>
      </c>
      <c r="K28" s="59"/>
      <c r="L28" s="60"/>
      <c r="M28" s="59"/>
      <c r="N28" s="59"/>
      <c r="O28" s="60"/>
      <c r="P28" s="59">
        <f>G28-J28</f>
        <v>0</v>
      </c>
      <c r="Q28" s="4"/>
      <c r="S28" s="109"/>
      <c r="T28" s="5"/>
      <c r="U28" s="5"/>
      <c r="V28" s="122" t="s">
        <v>628</v>
      </c>
      <c r="W28" s="19"/>
      <c r="X28" s="19"/>
      <c r="Y28" s="123"/>
      <c r="AA28" s="113" t="s">
        <v>632</v>
      </c>
      <c r="AB28" s="114">
        <f>229700*$W$33/1000</f>
        <v>744.228</v>
      </c>
      <c r="AC28" s="113"/>
    </row>
    <row r="29" spans="1:29" ht="15">
      <c r="A29" s="17"/>
      <c r="B29" s="17"/>
      <c r="C29" s="17"/>
      <c r="D29" s="17"/>
      <c r="E29" s="17"/>
      <c r="F29" s="17"/>
      <c r="G29" s="61"/>
      <c r="H29" s="61"/>
      <c r="I29" s="60"/>
      <c r="J29" s="61"/>
      <c r="K29" s="61"/>
      <c r="L29" s="60"/>
      <c r="M29" s="61"/>
      <c r="N29" s="61"/>
      <c r="O29" s="60"/>
      <c r="P29" s="61"/>
      <c r="Q29" s="5"/>
      <c r="S29" s="107" t="s">
        <v>645</v>
      </c>
      <c r="T29" s="19"/>
      <c r="U29" s="19"/>
      <c r="V29" s="124" t="s">
        <v>626</v>
      </c>
      <c r="W29" s="125">
        <v>3.91</v>
      </c>
      <c r="X29" s="19" t="s">
        <v>629</v>
      </c>
      <c r="Y29" s="123"/>
      <c r="AA29" s="113"/>
      <c r="AB29" s="114">
        <f>229700*$W$26/1000</f>
        <v>891.4471667822157</v>
      </c>
      <c r="AC29" s="114">
        <f>AB29-AB28</f>
        <v>147.21916678221578</v>
      </c>
    </row>
    <row r="30" spans="1:29" ht="15">
      <c r="A30" s="17"/>
      <c r="B30" s="17"/>
      <c r="C30" s="21"/>
      <c r="D30" s="21"/>
      <c r="E30" s="21"/>
      <c r="F30" s="17"/>
      <c r="G30" s="59"/>
      <c r="H30" s="59"/>
      <c r="I30" s="60"/>
      <c r="J30" s="59"/>
      <c r="K30" s="59"/>
      <c r="L30" s="60"/>
      <c r="M30" s="59"/>
      <c r="N30" s="59"/>
      <c r="O30" s="60"/>
      <c r="P30" s="59"/>
      <c r="Q30" s="4"/>
      <c r="S30" s="106" t="s">
        <v>614</v>
      </c>
      <c r="T30" s="93"/>
      <c r="U30" s="93">
        <v>1171268</v>
      </c>
      <c r="V30" s="124" t="s">
        <v>625</v>
      </c>
      <c r="W30" s="126">
        <v>0.57</v>
      </c>
      <c r="X30" s="19" t="s">
        <v>629</v>
      </c>
      <c r="Y30" s="123"/>
      <c r="AA30" s="113"/>
      <c r="AB30" s="113"/>
      <c r="AC30" s="113"/>
    </row>
    <row r="31" spans="1:29" ht="15">
      <c r="A31" s="17"/>
      <c r="B31" s="17"/>
      <c r="C31" s="17"/>
      <c r="D31" s="17"/>
      <c r="E31" s="17"/>
      <c r="F31" s="17"/>
      <c r="G31" s="61"/>
      <c r="H31" s="61"/>
      <c r="I31" s="60"/>
      <c r="J31" s="61"/>
      <c r="K31" s="61"/>
      <c r="L31" s="60"/>
      <c r="M31" s="61"/>
      <c r="N31" s="61"/>
      <c r="O31" s="60"/>
      <c r="P31" s="61"/>
      <c r="Q31" s="5"/>
      <c r="S31" s="121"/>
      <c r="T31" s="19"/>
      <c r="U31" s="19"/>
      <c r="V31" s="122"/>
      <c r="W31" s="19"/>
      <c r="X31" s="19"/>
      <c r="Y31" s="123"/>
      <c r="AA31" s="113" t="s">
        <v>633</v>
      </c>
      <c r="AB31" s="114">
        <f>264500*$W$33/1000</f>
        <v>856.98</v>
      </c>
      <c r="AC31" s="113"/>
    </row>
    <row r="32" spans="1:29" ht="15">
      <c r="A32" s="17"/>
      <c r="B32" s="17"/>
      <c r="C32" s="21"/>
      <c r="D32" s="21"/>
      <c r="E32" s="21"/>
      <c r="F32" s="17"/>
      <c r="G32" s="59"/>
      <c r="H32" s="59"/>
      <c r="I32" s="60"/>
      <c r="J32" s="59"/>
      <c r="K32" s="59"/>
      <c r="L32" s="60"/>
      <c r="M32" s="59"/>
      <c r="N32" s="59"/>
      <c r="O32" s="60"/>
      <c r="P32" s="59"/>
      <c r="Q32" s="4"/>
      <c r="S32" s="106">
        <f>P35-U30</f>
        <v>-28264.439999999944</v>
      </c>
      <c r="T32" s="34" t="s">
        <v>624</v>
      </c>
      <c r="U32" s="34"/>
      <c r="V32" s="124" t="s">
        <v>625</v>
      </c>
      <c r="W32" s="19">
        <v>0.57</v>
      </c>
      <c r="X32" s="19" t="s">
        <v>630</v>
      </c>
      <c r="Y32" s="123"/>
      <c r="AA32" s="113"/>
      <c r="AB32" s="114">
        <f>264500*$W$26/1000</f>
        <v>1026.5031589634134</v>
      </c>
      <c r="AC32" s="114">
        <f>AB32-AB31</f>
        <v>169.52315896341338</v>
      </c>
    </row>
    <row r="33" spans="1:29" ht="15.75" thickBot="1">
      <c r="A33" s="17"/>
      <c r="B33" s="17"/>
      <c r="C33" s="21"/>
      <c r="D33" s="21"/>
      <c r="E33" s="21"/>
      <c r="F33" s="17"/>
      <c r="G33" s="59"/>
      <c r="H33" s="59"/>
      <c r="I33" s="60"/>
      <c r="J33" s="59"/>
      <c r="K33" s="59"/>
      <c r="L33" s="60"/>
      <c r="M33" s="59"/>
      <c r="N33" s="59"/>
      <c r="O33" s="60"/>
      <c r="P33" s="59"/>
      <c r="Q33" s="4"/>
      <c r="S33" s="119"/>
      <c r="T33" s="120"/>
      <c r="U33" s="120"/>
      <c r="V33" s="127" t="s">
        <v>626</v>
      </c>
      <c r="W33" s="128">
        <v>3.24</v>
      </c>
      <c r="X33" s="128" t="s">
        <v>630</v>
      </c>
      <c r="Y33" s="129"/>
      <c r="AA33" s="113"/>
      <c r="AB33" s="113"/>
      <c r="AC33" s="113"/>
    </row>
    <row r="34" spans="1:29" ht="15">
      <c r="A34" s="17"/>
      <c r="B34" s="17"/>
      <c r="C34" s="17"/>
      <c r="D34" s="17"/>
      <c r="E34" s="17"/>
      <c r="F34" s="17"/>
      <c r="G34" s="60"/>
      <c r="H34" s="60"/>
      <c r="I34" s="60"/>
      <c r="J34" s="60"/>
      <c r="K34" s="60"/>
      <c r="L34" s="60"/>
      <c r="M34" s="60"/>
      <c r="N34" s="60"/>
      <c r="O34" s="60"/>
      <c r="P34" s="61"/>
      <c r="AA34" s="113" t="s">
        <v>634</v>
      </c>
      <c r="AB34" s="114">
        <f>342400*$W$33/1000</f>
        <v>1109.376</v>
      </c>
      <c r="AC34" s="113"/>
    </row>
    <row r="35" spans="1:29" ht="15.75" thickBot="1">
      <c r="A35" s="17"/>
      <c r="B35" s="17"/>
      <c r="C35" s="167" t="s">
        <v>20</v>
      </c>
      <c r="D35" s="167"/>
      <c r="E35" s="167"/>
      <c r="F35" s="17"/>
      <c r="G35" s="62">
        <f>SUM(G9,G11,G13,G15,G17,G22,G26,G28)</f>
        <v>1752946.56</v>
      </c>
      <c r="H35" s="62"/>
      <c r="I35" s="60"/>
      <c r="J35" s="62">
        <f>SUM(J9,J11,J15,J17,J26,J28,)</f>
        <v>609943</v>
      </c>
      <c r="K35" s="62"/>
      <c r="L35" s="60"/>
      <c r="M35" s="62">
        <f>SUM(M9,M11,M22,M24,M26,M28,)</f>
        <v>0</v>
      </c>
      <c r="N35" s="62"/>
      <c r="O35" s="60"/>
      <c r="P35" s="62">
        <f>SUM(P9:P28)</f>
        <v>1143003.56</v>
      </c>
      <c r="Q35" s="6"/>
      <c r="AA35" s="113"/>
      <c r="AB35" s="114">
        <f>342400*$W$26/1000</f>
        <v>1328.8267736448875</v>
      </c>
      <c r="AC35" s="114">
        <f>AB35-AB34</f>
        <v>219.45077364488748</v>
      </c>
    </row>
    <row r="36" spans="1:29" ht="15.75" thickTop="1">
      <c r="A36" s="17"/>
      <c r="B36" s="17"/>
      <c r="C36" s="17"/>
      <c r="D36" s="17"/>
      <c r="E36" s="17"/>
      <c r="F36" s="17"/>
      <c r="G36" s="60"/>
      <c r="H36" s="60"/>
      <c r="I36" s="60"/>
      <c r="J36" s="60"/>
      <c r="K36" s="60"/>
      <c r="L36" s="60"/>
      <c r="M36" s="60"/>
      <c r="N36" s="60"/>
      <c r="O36" s="60"/>
      <c r="P36" s="60"/>
      <c r="AA36" s="113"/>
      <c r="AB36" s="113"/>
      <c r="AC36" s="113"/>
    </row>
    <row r="37" spans="1:29" ht="15">
      <c r="A37" s="17"/>
      <c r="B37" s="17"/>
      <c r="C37" s="17"/>
      <c r="D37" s="17"/>
      <c r="E37" s="17"/>
      <c r="F37" s="17"/>
      <c r="G37" s="60"/>
      <c r="H37" s="60"/>
      <c r="I37" s="60"/>
      <c r="J37" s="60"/>
      <c r="K37" s="60"/>
      <c r="L37" s="60"/>
      <c r="M37" s="60"/>
      <c r="N37" s="60"/>
      <c r="O37" s="60"/>
      <c r="P37" s="111"/>
      <c r="AA37" s="113" t="s">
        <v>635</v>
      </c>
      <c r="AB37" s="114">
        <f>263400*$W$33/1000</f>
        <v>853.416</v>
      </c>
      <c r="AC37" s="113"/>
    </row>
    <row r="38" spans="1:29" ht="15">
      <c r="A38" s="17"/>
      <c r="B38" s="17"/>
      <c r="C38" s="17"/>
      <c r="D38" s="17"/>
      <c r="E38" s="17"/>
      <c r="F38" s="17"/>
      <c r="G38" s="60"/>
      <c r="H38" s="60"/>
      <c r="I38" s="60"/>
      <c r="J38" s="60"/>
      <c r="K38" s="60"/>
      <c r="L38" s="60"/>
      <c r="M38" s="60"/>
      <c r="N38" s="60"/>
      <c r="O38" s="60"/>
      <c r="AA38" s="113"/>
      <c r="AB38" s="114">
        <f>263400*$W$26/1000</f>
        <v>1022.2341477163066</v>
      </c>
      <c r="AC38" s="114">
        <f>AB38-AB37</f>
        <v>168.8181477163065</v>
      </c>
    </row>
    <row r="39" spans="1:29" ht="15">
      <c r="A39" s="17"/>
      <c r="B39" s="17"/>
      <c r="C39" s="17"/>
      <c r="D39" s="17"/>
      <c r="E39" s="17"/>
      <c r="F39" s="17"/>
      <c r="G39" s="60"/>
      <c r="H39" s="60"/>
      <c r="I39" s="60"/>
      <c r="J39" s="60"/>
      <c r="K39" s="60"/>
      <c r="L39" s="60"/>
      <c r="M39" s="60"/>
      <c r="N39" s="60"/>
      <c r="O39" s="60"/>
      <c r="P39" s="60"/>
      <c r="AA39" s="113"/>
      <c r="AB39" s="113"/>
      <c r="AC39" s="113"/>
    </row>
    <row r="40" spans="1:29" ht="15">
      <c r="A40" s="17"/>
      <c r="B40" s="17"/>
      <c r="C40" s="17" t="s">
        <v>574</v>
      </c>
      <c r="D40" s="17"/>
      <c r="E40" s="17"/>
      <c r="F40" s="17"/>
      <c r="G40" s="59">
        <v>294518764</v>
      </c>
      <c r="H40" s="60"/>
      <c r="I40" s="60"/>
      <c r="J40" s="60"/>
      <c r="K40" s="60"/>
      <c r="L40" s="60"/>
      <c r="M40" s="60"/>
      <c r="N40" s="60"/>
      <c r="O40" s="60"/>
      <c r="P40" s="60"/>
      <c r="AA40" s="113" t="s">
        <v>636</v>
      </c>
      <c r="AB40" s="114">
        <f>167500*$W$33/1000</f>
        <v>542.7</v>
      </c>
      <c r="AC40" s="113"/>
    </row>
    <row r="41" spans="1:29" ht="15">
      <c r="A41" s="17"/>
      <c r="B41" s="17"/>
      <c r="C41" s="17"/>
      <c r="D41" s="17"/>
      <c r="E41" s="17"/>
      <c r="F41" s="17"/>
      <c r="G41" s="60"/>
      <c r="H41" s="60"/>
      <c r="I41" s="60"/>
      <c r="J41" s="60"/>
      <c r="K41" s="60"/>
      <c r="L41" s="60"/>
      <c r="AA41" s="113"/>
      <c r="AB41" s="114">
        <f>167500*$W$26/1000</f>
        <v>650.0539853549026</v>
      </c>
      <c r="AC41" s="114">
        <f>AB41-AB40</f>
        <v>107.35398535490253</v>
      </c>
    </row>
    <row r="42" spans="1:29" ht="15">
      <c r="A42" s="17"/>
      <c r="B42" s="17"/>
      <c r="C42" s="17" t="s">
        <v>575</v>
      </c>
      <c r="D42" s="17"/>
      <c r="E42" s="17"/>
      <c r="F42" s="17"/>
      <c r="G42" s="59">
        <v>293347249</v>
      </c>
      <c r="H42" s="60"/>
      <c r="I42" s="60"/>
      <c r="J42" s="60"/>
      <c r="K42" s="60"/>
      <c r="L42" s="60"/>
      <c r="M42" s="60"/>
      <c r="N42" s="60"/>
      <c r="O42" s="60"/>
      <c r="P42" s="60"/>
      <c r="AA42" s="113"/>
      <c r="AB42" s="113"/>
      <c r="AC42" s="113"/>
    </row>
    <row r="43" spans="1:29" ht="15">
      <c r="A43" s="17"/>
      <c r="B43" s="17"/>
      <c r="C43" s="17"/>
      <c r="D43" s="17"/>
      <c r="E43" s="17"/>
      <c r="F43" s="17"/>
      <c r="G43" s="60"/>
      <c r="H43" s="60"/>
      <c r="I43" s="60"/>
      <c r="J43" s="60"/>
      <c r="K43" s="60"/>
      <c r="L43" s="60"/>
      <c r="M43" s="60"/>
      <c r="N43" s="60"/>
      <c r="O43" s="60"/>
      <c r="P43" s="60"/>
      <c r="AA43" s="113" t="s">
        <v>637</v>
      </c>
      <c r="AB43" s="114">
        <f>97000*$W$33/1000</f>
        <v>314.28</v>
      </c>
      <c r="AC43" s="113"/>
    </row>
    <row r="44" spans="1:29" ht="15">
      <c r="A44" s="17"/>
      <c r="B44" s="17"/>
      <c r="C44" s="17" t="s">
        <v>576</v>
      </c>
      <c r="D44" s="17"/>
      <c r="E44" s="17"/>
      <c r="F44" s="17"/>
      <c r="G44" s="59">
        <v>295082785</v>
      </c>
      <c r="H44" s="60"/>
      <c r="I44" s="60"/>
      <c r="J44" s="60"/>
      <c r="K44" s="60"/>
      <c r="L44" s="60"/>
      <c r="M44" s="60"/>
      <c r="N44" s="60"/>
      <c r="O44" s="60"/>
      <c r="P44" s="60"/>
      <c r="AA44" s="113"/>
      <c r="AB44" s="114">
        <f>97000*$W$26/1000</f>
        <v>376.44917360851076</v>
      </c>
      <c r="AC44" s="114">
        <f>AB44-AB43</f>
        <v>62.16917360851079</v>
      </c>
    </row>
    <row r="45" spans="1:29" ht="15">
      <c r="A45" s="17"/>
      <c r="B45" s="17"/>
      <c r="C45" s="17"/>
      <c r="D45" s="17"/>
      <c r="E45" s="17"/>
      <c r="F45" s="17"/>
      <c r="G45" s="60"/>
      <c r="H45" s="60"/>
      <c r="I45" s="60"/>
      <c r="J45" s="60"/>
      <c r="K45" s="60"/>
      <c r="L45" s="60"/>
      <c r="AA45" s="113"/>
      <c r="AB45" s="113"/>
      <c r="AC45" s="113"/>
    </row>
    <row r="46" spans="1:29" ht="15">
      <c r="A46" s="17"/>
      <c r="B46" s="17"/>
      <c r="C46" s="17"/>
      <c r="D46" s="17"/>
      <c r="E46" s="17"/>
      <c r="F46" s="17"/>
      <c r="G46" s="17"/>
      <c r="H46" s="17"/>
      <c r="I46" s="17"/>
      <c r="J46" s="17"/>
      <c r="K46" s="17"/>
      <c r="L46" s="17"/>
      <c r="M46" s="63"/>
      <c r="N46" s="17"/>
      <c r="O46" s="65"/>
      <c r="P46" s="64"/>
      <c r="AA46" s="113"/>
      <c r="AB46" s="113"/>
      <c r="AC46" s="113"/>
    </row>
    <row r="47" spans="1:16" ht="15">
      <c r="A47" s="17"/>
      <c r="B47" s="17"/>
      <c r="C47" s="17"/>
      <c r="D47" s="17"/>
      <c r="E47" s="17"/>
      <c r="F47" s="17"/>
      <c r="G47" s="17"/>
      <c r="H47" s="17"/>
      <c r="I47" s="17"/>
      <c r="J47" s="17"/>
      <c r="K47" s="17"/>
      <c r="L47" s="17"/>
      <c r="M47" s="63"/>
      <c r="N47" s="17"/>
      <c r="O47" s="65"/>
      <c r="P47" s="64"/>
    </row>
    <row r="48" spans="1:16" ht="15">
      <c r="A48" s="17"/>
      <c r="B48" s="17"/>
      <c r="C48" s="17"/>
      <c r="D48" s="17"/>
      <c r="E48" s="17"/>
      <c r="F48" s="17"/>
      <c r="G48" s="17"/>
      <c r="H48" s="17"/>
      <c r="I48" s="17"/>
      <c r="J48" s="17"/>
      <c r="K48" s="17"/>
      <c r="L48" s="17"/>
      <c r="M48" s="17"/>
      <c r="N48" s="17"/>
      <c r="O48" s="17"/>
      <c r="P48" s="17"/>
    </row>
    <row r="49" spans="1:16" ht="15">
      <c r="A49" s="17"/>
      <c r="B49" s="17"/>
      <c r="C49" s="17"/>
      <c r="D49" s="17"/>
      <c r="E49" s="17"/>
      <c r="F49" s="17"/>
      <c r="G49" s="17"/>
      <c r="H49" s="17"/>
      <c r="I49" s="17"/>
      <c r="J49" s="17"/>
      <c r="K49" s="17"/>
      <c r="L49" s="17"/>
      <c r="M49" s="17"/>
      <c r="N49" s="17"/>
      <c r="O49" s="17"/>
      <c r="P49" s="17"/>
    </row>
    <row r="50" spans="1:16" ht="15">
      <c r="A50" s="17"/>
      <c r="B50" s="17"/>
      <c r="C50" s="17"/>
      <c r="D50" s="17"/>
      <c r="E50" s="17"/>
      <c r="F50" s="17"/>
      <c r="G50" s="17"/>
      <c r="H50" s="17"/>
      <c r="I50" s="17"/>
      <c r="J50" s="17"/>
      <c r="K50" s="17"/>
      <c r="L50" s="17"/>
      <c r="M50" s="17"/>
      <c r="N50" s="17"/>
      <c r="O50" s="17"/>
      <c r="P50" s="17"/>
    </row>
    <row r="51" spans="1:16" ht="15">
      <c r="A51" s="17"/>
      <c r="B51" s="17"/>
      <c r="C51" s="17"/>
      <c r="D51" s="17"/>
      <c r="E51" s="17"/>
      <c r="F51" s="17"/>
      <c r="G51" s="17"/>
      <c r="H51" s="17"/>
      <c r="I51" s="17"/>
      <c r="J51" s="17"/>
      <c r="K51" s="17"/>
      <c r="L51" s="17"/>
      <c r="M51" s="17"/>
      <c r="N51" s="17"/>
      <c r="O51" s="17"/>
      <c r="P51" s="17"/>
    </row>
    <row r="52" spans="1:16" ht="15">
      <c r="A52" s="17"/>
      <c r="B52" s="17"/>
      <c r="C52" s="17"/>
      <c r="D52" s="17"/>
      <c r="E52" s="17"/>
      <c r="F52" s="17"/>
      <c r="G52" s="17"/>
      <c r="H52" s="17"/>
      <c r="I52" s="17"/>
      <c r="J52" s="17"/>
      <c r="K52" s="17"/>
      <c r="L52" s="17"/>
      <c r="M52" s="17"/>
      <c r="N52" s="17"/>
      <c r="O52" s="17"/>
      <c r="P52" s="17"/>
    </row>
    <row r="53" spans="1:16" ht="15">
      <c r="A53" s="17"/>
      <c r="B53" s="17"/>
      <c r="C53" s="17"/>
      <c r="D53" s="17"/>
      <c r="E53" s="17"/>
      <c r="F53" s="17"/>
      <c r="G53" s="17"/>
      <c r="H53" s="17"/>
      <c r="I53" s="17"/>
      <c r="J53" s="17"/>
      <c r="K53" s="17"/>
      <c r="L53" s="17"/>
      <c r="M53" s="17"/>
      <c r="N53" s="17"/>
      <c r="O53" s="17"/>
      <c r="P53" s="17"/>
    </row>
    <row r="54" spans="1:16" ht="15">
      <c r="A54" s="17"/>
      <c r="B54" s="17"/>
      <c r="C54" s="17"/>
      <c r="D54" s="17"/>
      <c r="E54" s="17"/>
      <c r="F54" s="17"/>
      <c r="G54" s="17"/>
      <c r="H54" s="17"/>
      <c r="I54" s="17"/>
      <c r="J54" s="17"/>
      <c r="K54" s="17"/>
      <c r="L54" s="17"/>
      <c r="M54" s="17"/>
      <c r="N54" s="17"/>
      <c r="O54" s="17"/>
      <c r="P54" s="17"/>
    </row>
    <row r="55" spans="1:16" ht="15">
      <c r="A55" s="17"/>
      <c r="B55" s="17"/>
      <c r="C55" s="17"/>
      <c r="D55" s="17"/>
      <c r="E55" s="17"/>
      <c r="F55" s="17"/>
      <c r="G55" s="17"/>
      <c r="H55" s="17"/>
      <c r="I55" s="17"/>
      <c r="J55" s="17"/>
      <c r="K55" s="17"/>
      <c r="L55" s="17"/>
      <c r="M55" s="17"/>
      <c r="N55" s="17"/>
      <c r="O55" s="17"/>
      <c r="P55" s="17"/>
    </row>
    <row r="56" spans="1:16" ht="15">
      <c r="A56" s="17"/>
      <c r="B56" s="17"/>
      <c r="C56" s="17"/>
      <c r="D56" s="17"/>
      <c r="E56" s="17"/>
      <c r="F56" s="17"/>
      <c r="G56" s="17"/>
      <c r="H56" s="17"/>
      <c r="I56" s="17"/>
      <c r="J56" s="17"/>
      <c r="K56" s="17"/>
      <c r="L56" s="17"/>
      <c r="M56" s="17"/>
      <c r="N56" s="17"/>
      <c r="O56" s="17"/>
      <c r="P56" s="17"/>
    </row>
    <row r="57" spans="1:16" ht="15">
      <c r="A57" s="17"/>
      <c r="B57" s="17"/>
      <c r="C57" s="17"/>
      <c r="D57" s="17"/>
      <c r="E57" s="17"/>
      <c r="F57" s="17"/>
      <c r="G57" s="17"/>
      <c r="H57" s="17"/>
      <c r="I57" s="17"/>
      <c r="J57" s="17"/>
      <c r="K57" s="17"/>
      <c r="L57" s="17"/>
      <c r="M57" s="17"/>
      <c r="N57" s="17"/>
      <c r="O57" s="17"/>
      <c r="P57" s="17"/>
    </row>
    <row r="58" spans="1:16" ht="15">
      <c r="A58" s="17"/>
      <c r="B58" s="17"/>
      <c r="C58" s="17"/>
      <c r="D58" s="17"/>
      <c r="E58" s="17"/>
      <c r="F58" s="17"/>
      <c r="G58" s="17"/>
      <c r="H58" s="17"/>
      <c r="I58" s="17"/>
      <c r="J58" s="17"/>
      <c r="K58" s="17"/>
      <c r="L58" s="17"/>
      <c r="M58" s="17"/>
      <c r="N58" s="17"/>
      <c r="O58" s="17"/>
      <c r="P58" s="17"/>
    </row>
    <row r="59" spans="1:16" ht="15">
      <c r="A59" s="17"/>
      <c r="B59" s="17"/>
      <c r="C59" s="17"/>
      <c r="D59" s="17"/>
      <c r="E59" s="17"/>
      <c r="F59" s="17"/>
      <c r="G59" s="17"/>
      <c r="H59" s="17"/>
      <c r="I59" s="17"/>
      <c r="J59" s="17"/>
      <c r="K59" s="17"/>
      <c r="L59" s="17"/>
      <c r="M59" s="17"/>
      <c r="N59" s="17"/>
      <c r="O59" s="17"/>
      <c r="P59" s="17"/>
    </row>
    <row r="60" spans="1:16" ht="15.75">
      <c r="A60" s="17"/>
      <c r="B60" s="17"/>
      <c r="C60" s="17"/>
      <c r="D60" s="17"/>
      <c r="E60" s="17"/>
      <c r="F60" s="17"/>
      <c r="G60" s="17"/>
      <c r="H60" s="17"/>
      <c r="I60" s="18" t="s">
        <v>533</v>
      </c>
      <c r="J60" s="18"/>
      <c r="K60" s="17"/>
      <c r="L60" s="17"/>
      <c r="M60" s="17"/>
      <c r="N60" s="17"/>
      <c r="O60" s="17"/>
      <c r="P60" s="17"/>
    </row>
    <row r="61" spans="1:16" ht="15">
      <c r="A61" s="17"/>
      <c r="B61" s="17"/>
      <c r="C61" s="17"/>
      <c r="D61" s="17"/>
      <c r="E61" s="17"/>
      <c r="F61" s="17"/>
      <c r="G61" s="17"/>
      <c r="H61" s="17"/>
      <c r="I61" s="17"/>
      <c r="J61" s="17"/>
      <c r="K61" s="17"/>
      <c r="L61" s="17"/>
      <c r="M61" s="17"/>
      <c r="N61" s="17"/>
      <c r="O61" s="17"/>
      <c r="P61" s="17"/>
    </row>
    <row r="62" spans="1:16" ht="15">
      <c r="A62" s="17"/>
      <c r="B62" s="17"/>
      <c r="C62" s="17"/>
      <c r="D62" s="17"/>
      <c r="E62" s="17"/>
      <c r="F62" s="17"/>
      <c r="G62" s="17"/>
      <c r="H62" s="17"/>
      <c r="I62" s="17"/>
      <c r="J62" s="17"/>
      <c r="K62" s="17"/>
      <c r="L62" s="17"/>
      <c r="M62" s="17"/>
      <c r="N62" s="17"/>
      <c r="O62" s="17"/>
      <c r="P62" s="17"/>
    </row>
    <row r="63" spans="1:16" ht="15">
      <c r="A63" s="17"/>
      <c r="B63" s="17"/>
      <c r="C63" s="17"/>
      <c r="D63" s="17"/>
      <c r="E63" s="17"/>
      <c r="F63" s="17"/>
      <c r="G63" s="17"/>
      <c r="H63" s="17"/>
      <c r="I63" s="17"/>
      <c r="J63" s="17"/>
      <c r="K63" s="17"/>
      <c r="L63" s="17"/>
      <c r="M63" s="17"/>
      <c r="N63" s="17"/>
      <c r="O63" s="17"/>
      <c r="P63" s="17"/>
    </row>
  </sheetData>
  <sheetProtection/>
  <mergeCells count="7">
    <mergeCell ref="S22:Y22"/>
    <mergeCell ref="C35:E35"/>
    <mergeCell ref="A1:P1"/>
    <mergeCell ref="J5:K5"/>
    <mergeCell ref="J6:K6"/>
    <mergeCell ref="J7:K7"/>
    <mergeCell ref="G2:J2"/>
  </mergeCells>
  <printOptions horizontalCentered="1"/>
  <pageMargins left="0.5" right="0.5" top="0.5" bottom="0.5" header="0.5" footer="0.5"/>
  <pageSetup fitToHeight="1" fitToWidth="1" horizontalDpi="600" verticalDpi="600" orientation="portrait" scale="77" r:id="rId1"/>
  <headerFooter alignWithMargins="0">
    <oddHeader>&amp;R&amp;D</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61"/>
  <sheetViews>
    <sheetView zoomScale="90" zoomScaleNormal="90" zoomScalePageLayoutView="0" workbookViewId="0" topLeftCell="A1">
      <selection activeCell="K41" sqref="K41"/>
    </sheetView>
  </sheetViews>
  <sheetFormatPr defaultColWidth="9.140625" defaultRowHeight="12.75"/>
  <cols>
    <col min="3" max="3" width="7.8515625" style="0" bestFit="1" customWidth="1"/>
    <col min="4" max="4" width="7.57421875" style="0" customWidth="1"/>
    <col min="9" max="10" width="0" style="0" hidden="1" customWidth="1"/>
    <col min="13" max="13" width="8.8515625" style="7" customWidth="1"/>
    <col min="15" max="15" width="11.57421875" style="7" customWidth="1"/>
    <col min="26" max="26" width="11.28125" style="0" customWidth="1"/>
  </cols>
  <sheetData>
    <row r="1" spans="1:15" ht="15.75">
      <c r="A1" s="168" t="s">
        <v>21</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75">
      <c r="A3" s="168" t="s">
        <v>22</v>
      </c>
      <c r="B3" s="168"/>
      <c r="C3" s="168"/>
      <c r="D3" s="168"/>
      <c r="E3" s="168"/>
      <c r="F3" s="168"/>
      <c r="G3" s="168"/>
      <c r="H3" s="168"/>
      <c r="I3" s="168"/>
      <c r="J3" s="168"/>
      <c r="K3" s="168"/>
      <c r="L3" s="168"/>
      <c r="M3" s="168"/>
      <c r="N3" s="168"/>
      <c r="O3" s="168"/>
    </row>
    <row r="4" spans="1:15" ht="15">
      <c r="A4" s="17"/>
      <c r="B4" s="17"/>
      <c r="C4" s="17"/>
      <c r="D4" s="17"/>
      <c r="E4" s="17"/>
      <c r="F4" s="17"/>
      <c r="G4" s="17"/>
      <c r="H4" s="17"/>
      <c r="I4" s="17"/>
      <c r="J4" s="17"/>
      <c r="K4" s="17"/>
      <c r="L4" s="17"/>
      <c r="M4" s="17"/>
      <c r="N4" s="17"/>
      <c r="O4" s="17"/>
    </row>
    <row r="5" spans="1:15" ht="15">
      <c r="A5" s="17"/>
      <c r="B5" s="17"/>
      <c r="C5" s="17"/>
      <c r="D5" s="17"/>
      <c r="E5" s="17"/>
      <c r="F5" s="17"/>
      <c r="G5" s="17"/>
      <c r="H5" s="17"/>
      <c r="I5" s="17"/>
      <c r="J5" s="17"/>
      <c r="K5" s="17"/>
      <c r="L5" s="17"/>
      <c r="M5" s="17"/>
      <c r="N5" s="17"/>
      <c r="O5" s="17"/>
    </row>
    <row r="6" spans="1:17" ht="15">
      <c r="A6" s="17"/>
      <c r="B6" s="17"/>
      <c r="C6" s="17"/>
      <c r="D6" s="17"/>
      <c r="E6" s="17"/>
      <c r="F6" s="17"/>
      <c r="G6" s="17" t="s">
        <v>35</v>
      </c>
      <c r="H6" s="17"/>
      <c r="J6" s="17"/>
      <c r="K6" s="17" t="s">
        <v>39</v>
      </c>
      <c r="L6" s="17"/>
      <c r="M6" s="17"/>
      <c r="N6" s="17"/>
      <c r="O6" s="17"/>
      <c r="P6" s="7"/>
      <c r="Q6" s="7"/>
    </row>
    <row r="7" spans="1:17" ht="15">
      <c r="A7" s="17"/>
      <c r="B7" s="17"/>
      <c r="C7" s="17"/>
      <c r="D7" s="17"/>
      <c r="E7" s="17" t="s">
        <v>34</v>
      </c>
      <c r="F7" s="17"/>
      <c r="G7" s="17" t="s">
        <v>36</v>
      </c>
      <c r="H7" s="17"/>
      <c r="J7" s="17"/>
      <c r="K7" s="17" t="s">
        <v>40</v>
      </c>
      <c r="L7" s="17"/>
      <c r="M7" s="17" t="s">
        <v>42</v>
      </c>
      <c r="N7" s="17"/>
      <c r="O7" s="17"/>
      <c r="P7" s="7"/>
      <c r="Q7" s="7"/>
    </row>
    <row r="8" spans="1:17" ht="15">
      <c r="A8" s="17"/>
      <c r="B8" s="17"/>
      <c r="C8" s="17"/>
      <c r="D8" s="17"/>
      <c r="E8" s="17" t="s">
        <v>33</v>
      </c>
      <c r="F8" s="17"/>
      <c r="G8" s="17" t="s">
        <v>37</v>
      </c>
      <c r="H8" s="17"/>
      <c r="I8" s="17" t="s">
        <v>35</v>
      </c>
      <c r="J8" s="17"/>
      <c r="K8" s="17" t="s">
        <v>41</v>
      </c>
      <c r="L8" s="17"/>
      <c r="M8" s="17" t="s">
        <v>43</v>
      </c>
      <c r="N8" s="17"/>
      <c r="O8" s="17"/>
      <c r="P8" s="7"/>
      <c r="Q8" s="7"/>
    </row>
    <row r="9" spans="1:17" ht="15">
      <c r="A9" s="17"/>
      <c r="B9" s="17"/>
      <c r="C9" s="17"/>
      <c r="D9" s="17"/>
      <c r="E9" s="17" t="s">
        <v>32</v>
      </c>
      <c r="F9" s="17"/>
      <c r="G9" s="17" t="s">
        <v>38</v>
      </c>
      <c r="H9" s="17"/>
      <c r="I9" s="17" t="s">
        <v>585</v>
      </c>
      <c r="J9" s="17"/>
      <c r="K9" s="17" t="s">
        <v>39</v>
      </c>
      <c r="L9" s="17"/>
      <c r="M9" s="17" t="s">
        <v>35</v>
      </c>
      <c r="N9" s="17"/>
      <c r="O9" s="17" t="s">
        <v>44</v>
      </c>
      <c r="P9" s="134"/>
      <c r="Q9" s="7"/>
    </row>
    <row r="10" spans="1:17" ht="15">
      <c r="A10" s="17" t="s">
        <v>23</v>
      </c>
      <c r="B10" s="17"/>
      <c r="C10" s="17" t="s">
        <v>0</v>
      </c>
      <c r="D10" s="17"/>
      <c r="E10" s="17">
        <v>2022</v>
      </c>
      <c r="F10" s="17"/>
      <c r="G10" s="17">
        <v>2023</v>
      </c>
      <c r="H10" s="17"/>
      <c r="I10" s="17">
        <v>2022</v>
      </c>
      <c r="J10" s="17"/>
      <c r="K10" s="17">
        <v>2024</v>
      </c>
      <c r="L10" s="17"/>
      <c r="M10" s="17">
        <v>2024</v>
      </c>
      <c r="N10" s="17"/>
      <c r="O10" s="17">
        <v>2024</v>
      </c>
      <c r="P10" s="7"/>
      <c r="Q10" s="7"/>
    </row>
    <row r="11" spans="1:17" ht="15">
      <c r="A11" s="17"/>
      <c r="B11" s="17"/>
      <c r="C11" s="17"/>
      <c r="D11" s="17"/>
      <c r="E11" s="17"/>
      <c r="F11" s="17"/>
      <c r="G11" s="17"/>
      <c r="H11" s="17"/>
      <c r="I11" s="17"/>
      <c r="J11" s="17"/>
      <c r="K11" s="17"/>
      <c r="L11" s="17"/>
      <c r="M11" s="17"/>
      <c r="N11" s="17"/>
      <c r="O11" s="17"/>
      <c r="P11" s="7"/>
      <c r="Q11" s="7"/>
    </row>
    <row r="12" spans="1:15" ht="15">
      <c r="A12" s="17"/>
      <c r="B12" s="17"/>
      <c r="C12" s="17"/>
      <c r="D12" s="17"/>
      <c r="E12" s="17"/>
      <c r="F12" s="17"/>
      <c r="G12" s="17"/>
      <c r="H12" s="17"/>
      <c r="I12" s="17"/>
      <c r="J12" s="17"/>
      <c r="K12" s="17"/>
      <c r="L12" s="17"/>
      <c r="M12" s="17"/>
      <c r="N12" s="17"/>
      <c r="O12" s="17"/>
    </row>
    <row r="13" spans="1:15" ht="15.75">
      <c r="A13" s="18" t="s">
        <v>24</v>
      </c>
      <c r="B13" s="17"/>
      <c r="C13" s="17"/>
      <c r="D13" s="17"/>
      <c r="E13" s="17"/>
      <c r="F13" s="17"/>
      <c r="G13" s="17"/>
      <c r="H13" s="17"/>
      <c r="I13" s="17"/>
      <c r="J13" s="17"/>
      <c r="K13" s="17"/>
      <c r="L13" s="17"/>
      <c r="M13" s="17"/>
      <c r="N13" s="17"/>
      <c r="O13" s="17"/>
    </row>
    <row r="14" spans="1:17" ht="15">
      <c r="A14" s="17" t="s">
        <v>25</v>
      </c>
      <c r="B14" s="17"/>
      <c r="C14" s="17" t="s">
        <v>29</v>
      </c>
      <c r="D14" s="17"/>
      <c r="E14" s="21">
        <v>14000</v>
      </c>
      <c r="F14" s="17"/>
      <c r="G14" s="21">
        <v>14000</v>
      </c>
      <c r="H14" s="19"/>
      <c r="I14" s="17">
        <v>10500</v>
      </c>
      <c r="J14" s="17"/>
      <c r="K14" s="21">
        <v>14000</v>
      </c>
      <c r="L14" s="17"/>
      <c r="M14" s="136">
        <f>K14</f>
        <v>14000</v>
      </c>
      <c r="N14" s="96"/>
      <c r="O14" s="136">
        <f>M14</f>
        <v>14000</v>
      </c>
      <c r="Q14" s="19"/>
    </row>
    <row r="15" spans="1:17" ht="15">
      <c r="A15" s="17" t="s">
        <v>26</v>
      </c>
      <c r="B15" s="17"/>
      <c r="C15" s="17" t="s">
        <v>30</v>
      </c>
      <c r="D15" s="17"/>
      <c r="E15" s="23"/>
      <c r="F15" s="17"/>
      <c r="G15" s="23"/>
      <c r="H15" s="19"/>
      <c r="I15" s="17"/>
      <c r="J15" s="17"/>
      <c r="K15" s="23"/>
      <c r="L15" s="17"/>
      <c r="M15" s="137"/>
      <c r="N15" s="96"/>
      <c r="O15" s="137"/>
      <c r="Q15" s="19"/>
    </row>
    <row r="16" spans="1:17" ht="15">
      <c r="A16" s="17" t="s">
        <v>27</v>
      </c>
      <c r="B16" s="17"/>
      <c r="C16" s="17" t="s">
        <v>31</v>
      </c>
      <c r="D16" s="17"/>
      <c r="E16" s="21"/>
      <c r="F16" s="17"/>
      <c r="G16" s="23"/>
      <c r="H16" s="19"/>
      <c r="I16" s="21">
        <v>0</v>
      </c>
      <c r="J16" s="17"/>
      <c r="K16" s="23"/>
      <c r="L16" s="17"/>
      <c r="M16" s="137"/>
      <c r="N16" s="96"/>
      <c r="O16" s="137"/>
      <c r="Q16" s="19"/>
    </row>
    <row r="17" spans="1:17" ht="15.75" thickBot="1">
      <c r="A17" s="20" t="s">
        <v>28</v>
      </c>
      <c r="B17" s="20"/>
      <c r="C17" s="17"/>
      <c r="D17" s="17"/>
      <c r="E17" s="33">
        <f>SUM(E14:E16)</f>
        <v>14000</v>
      </c>
      <c r="F17" s="17"/>
      <c r="G17" s="33">
        <f>SUM(G14:G16)</f>
        <v>14000</v>
      </c>
      <c r="H17" s="19"/>
      <c r="I17" s="33">
        <f>SUM(I14:I16)</f>
        <v>10500</v>
      </c>
      <c r="J17" s="17"/>
      <c r="K17" s="33">
        <f>SUM(K14:K16)</f>
        <v>14000</v>
      </c>
      <c r="L17" s="17"/>
      <c r="M17" s="138">
        <f>SUM(M14:M16)</f>
        <v>14000</v>
      </c>
      <c r="N17" s="96"/>
      <c r="O17" s="138">
        <f>M17</f>
        <v>14000</v>
      </c>
      <c r="Q17" s="19"/>
    </row>
    <row r="18" spans="1:17" ht="15.75" thickTop="1">
      <c r="A18" s="17"/>
      <c r="B18" s="17"/>
      <c r="C18" s="17"/>
      <c r="D18" s="17"/>
      <c r="E18" s="17"/>
      <c r="F18" s="17"/>
      <c r="G18" s="17"/>
      <c r="H18" s="17"/>
      <c r="I18" s="17"/>
      <c r="J18" s="17"/>
      <c r="K18" s="17"/>
      <c r="L18" s="17"/>
      <c r="M18" s="139"/>
      <c r="N18" s="96"/>
      <c r="O18" s="139"/>
      <c r="Q18" s="17"/>
    </row>
    <row r="19" spans="1:17" ht="15">
      <c r="A19" s="17"/>
      <c r="B19" s="17"/>
      <c r="C19" s="17"/>
      <c r="D19" s="17"/>
      <c r="E19" s="17"/>
      <c r="F19" s="17"/>
      <c r="G19" s="17"/>
      <c r="H19" s="17"/>
      <c r="I19" s="17"/>
      <c r="J19" s="17"/>
      <c r="K19" s="17"/>
      <c r="L19" s="17"/>
      <c r="M19" s="139"/>
      <c r="N19" s="96"/>
      <c r="O19" s="139"/>
      <c r="Q19" s="17"/>
    </row>
    <row r="20" spans="1:17" ht="15.75">
      <c r="A20" s="18" t="s">
        <v>45</v>
      </c>
      <c r="B20" s="17"/>
      <c r="C20" s="17"/>
      <c r="D20" s="17"/>
      <c r="E20" s="17"/>
      <c r="F20" s="54"/>
      <c r="G20" s="17">
        <v>1000</v>
      </c>
      <c r="H20" s="54" t="s">
        <v>568</v>
      </c>
      <c r="J20" s="54"/>
      <c r="K20" s="66">
        <v>1000</v>
      </c>
      <c r="L20" s="54" t="s">
        <v>568</v>
      </c>
      <c r="M20" s="136">
        <f>K20</f>
        <v>1000</v>
      </c>
      <c r="N20" s="130" t="s">
        <v>568</v>
      </c>
      <c r="O20" s="136">
        <f>M20</f>
        <v>1000</v>
      </c>
      <c r="Q20" s="17"/>
    </row>
    <row r="21" spans="1:17" ht="15">
      <c r="A21" s="17" t="s">
        <v>25</v>
      </c>
      <c r="B21" s="17"/>
      <c r="C21" s="17" t="s">
        <v>46</v>
      </c>
      <c r="D21" s="17"/>
      <c r="E21" s="21">
        <v>8839</v>
      </c>
      <c r="F21" s="17"/>
      <c r="G21" s="21">
        <v>7750</v>
      </c>
      <c r="H21" s="19"/>
      <c r="I21" s="17">
        <v>5538</v>
      </c>
      <c r="J21" s="17"/>
      <c r="K21" s="67">
        <v>7750</v>
      </c>
      <c r="L21" s="17"/>
      <c r="M21" s="136">
        <f>K21</f>
        <v>7750</v>
      </c>
      <c r="N21" s="96"/>
      <c r="O21" s="136">
        <f>M21</f>
        <v>7750</v>
      </c>
      <c r="Q21" s="19"/>
    </row>
    <row r="22" spans="1:17" ht="15">
      <c r="A22" s="17" t="s">
        <v>26</v>
      </c>
      <c r="B22" s="17"/>
      <c r="C22" s="17" t="s">
        <v>47</v>
      </c>
      <c r="D22" s="17"/>
      <c r="E22" s="23"/>
      <c r="F22" s="17"/>
      <c r="G22" s="23"/>
      <c r="H22" s="19"/>
      <c r="I22" s="17"/>
      <c r="J22" s="17"/>
      <c r="K22" s="68"/>
      <c r="L22" s="17"/>
      <c r="M22" s="137"/>
      <c r="N22" s="96"/>
      <c r="O22" s="137"/>
      <c r="Q22" s="19"/>
    </row>
    <row r="23" spans="1:17" ht="15">
      <c r="A23" s="17" t="s">
        <v>27</v>
      </c>
      <c r="B23" s="17"/>
      <c r="C23" s="17" t="s">
        <v>48</v>
      </c>
      <c r="D23" s="17"/>
      <c r="E23" s="21">
        <v>256</v>
      </c>
      <c r="F23" s="17"/>
      <c r="G23" s="23">
        <v>1000</v>
      </c>
      <c r="H23" s="19"/>
      <c r="I23" s="17">
        <v>168</v>
      </c>
      <c r="J23" s="17"/>
      <c r="K23" s="68">
        <v>1000</v>
      </c>
      <c r="L23" s="17"/>
      <c r="M23" s="136">
        <f>K23</f>
        <v>1000</v>
      </c>
      <c r="N23" s="96"/>
      <c r="O23" s="136">
        <f>M23</f>
        <v>1000</v>
      </c>
      <c r="Q23" s="19"/>
    </row>
    <row r="24" spans="1:17" ht="15">
      <c r="A24" s="17" t="s">
        <v>583</v>
      </c>
      <c r="B24" s="17"/>
      <c r="C24" s="17">
        <v>1110</v>
      </c>
      <c r="D24" s="17"/>
      <c r="E24" s="17"/>
      <c r="F24" s="17"/>
      <c r="G24" s="32"/>
      <c r="H24" s="19"/>
      <c r="I24" s="57"/>
      <c r="J24" s="17"/>
      <c r="K24" s="69"/>
      <c r="L24" s="17"/>
      <c r="M24" s="140"/>
      <c r="N24" s="96"/>
      <c r="O24" s="140"/>
      <c r="Q24" s="19"/>
    </row>
    <row r="25" spans="1:17" ht="15.75" thickBot="1">
      <c r="A25" s="20" t="s">
        <v>28</v>
      </c>
      <c r="B25" s="20"/>
      <c r="C25" s="17"/>
      <c r="D25" s="17"/>
      <c r="E25" s="33">
        <f>SUM(E20:E24)</f>
        <v>9095</v>
      </c>
      <c r="F25" s="17"/>
      <c r="G25" s="33">
        <f>SUM(G20:G23)</f>
        <v>9750</v>
      </c>
      <c r="H25" s="19"/>
      <c r="I25" s="33">
        <f>SUM(I20:I24)</f>
        <v>5706</v>
      </c>
      <c r="J25" s="17"/>
      <c r="K25" s="33">
        <f>SUM(K20:K23)</f>
        <v>9750</v>
      </c>
      <c r="L25" s="17"/>
      <c r="M25" s="138">
        <f>SUM(M20:M23)</f>
        <v>9750</v>
      </c>
      <c r="N25" s="96"/>
      <c r="O25" s="141">
        <f>M25</f>
        <v>9750</v>
      </c>
      <c r="Q25" s="19"/>
    </row>
    <row r="26" spans="1:15" ht="15.75" thickTop="1">
      <c r="A26" s="17"/>
      <c r="B26" s="17"/>
      <c r="C26" s="17"/>
      <c r="D26" s="17"/>
      <c r="E26" s="17"/>
      <c r="F26" s="17"/>
      <c r="G26" s="17"/>
      <c r="H26" s="17"/>
      <c r="I26" s="17"/>
      <c r="J26" s="17"/>
      <c r="K26" s="17"/>
      <c r="L26" s="17"/>
      <c r="M26" s="139"/>
      <c r="N26" s="96"/>
      <c r="O26" s="139"/>
    </row>
    <row r="27" spans="1:15" ht="15">
      <c r="A27" s="17"/>
      <c r="B27" s="17"/>
      <c r="C27" s="17"/>
      <c r="D27" s="17"/>
      <c r="E27" s="17"/>
      <c r="F27" s="17"/>
      <c r="G27" s="17"/>
      <c r="H27" s="17"/>
      <c r="I27" s="17"/>
      <c r="J27" s="17"/>
      <c r="K27" s="17"/>
      <c r="L27" s="17"/>
      <c r="M27" s="139"/>
      <c r="N27" s="96"/>
      <c r="O27" s="139"/>
    </row>
    <row r="28" spans="1:15" ht="15.75">
      <c r="A28" s="18" t="s">
        <v>49</v>
      </c>
      <c r="B28" s="17"/>
      <c r="C28" s="17"/>
      <c r="D28" s="17"/>
      <c r="E28" s="17"/>
      <c r="F28" s="54"/>
      <c r="G28" s="17">
        <v>10000</v>
      </c>
      <c r="H28" s="54" t="s">
        <v>569</v>
      </c>
      <c r="K28" s="17">
        <v>12000</v>
      </c>
      <c r="L28" s="54" t="s">
        <v>569</v>
      </c>
      <c r="M28" s="136">
        <f>K28</f>
        <v>12000</v>
      </c>
      <c r="N28" s="130" t="s">
        <v>569</v>
      </c>
      <c r="O28" s="136">
        <f>M28</f>
        <v>12000</v>
      </c>
    </row>
    <row r="29" spans="1:15" ht="15">
      <c r="A29" s="17" t="s">
        <v>25</v>
      </c>
      <c r="B29" s="17"/>
      <c r="C29" s="17" t="s">
        <v>50</v>
      </c>
      <c r="D29" s="17"/>
      <c r="E29" s="21">
        <v>41745</v>
      </c>
      <c r="F29" s="17"/>
      <c r="G29" s="21">
        <v>21000</v>
      </c>
      <c r="H29" s="19"/>
      <c r="I29" s="21">
        <v>27301</v>
      </c>
      <c r="J29" s="17"/>
      <c r="K29" s="21">
        <v>21000</v>
      </c>
      <c r="L29" s="17"/>
      <c r="M29" s="136">
        <f>K29</f>
        <v>21000</v>
      </c>
      <c r="N29" s="96"/>
      <c r="O29" s="136">
        <f>M29</f>
        <v>21000</v>
      </c>
    </row>
    <row r="30" spans="1:15" ht="15">
      <c r="A30" s="17" t="s">
        <v>26</v>
      </c>
      <c r="B30" s="17"/>
      <c r="C30" s="17" t="s">
        <v>51</v>
      </c>
      <c r="D30" s="17"/>
      <c r="E30" s="23"/>
      <c r="F30" s="17"/>
      <c r="G30" s="23"/>
      <c r="H30" s="19"/>
      <c r="I30" s="23">
        <v>0</v>
      </c>
      <c r="J30" s="17"/>
      <c r="K30" s="23"/>
      <c r="L30" s="17"/>
      <c r="M30" s="137"/>
      <c r="N30" s="96"/>
      <c r="O30" s="137"/>
    </row>
    <row r="31" spans="1:15" ht="15">
      <c r="A31" s="17" t="s">
        <v>27</v>
      </c>
      <c r="B31" s="17"/>
      <c r="C31" s="17" t="s">
        <v>52</v>
      </c>
      <c r="D31" s="17"/>
      <c r="E31" s="21">
        <f>122+3418+4332+79</f>
        <v>7951</v>
      </c>
      <c r="F31" s="17"/>
      <c r="G31" s="23">
        <v>2000</v>
      </c>
      <c r="H31" s="19"/>
      <c r="I31" s="21">
        <v>5242</v>
      </c>
      <c r="J31" s="17"/>
      <c r="K31" s="23">
        <v>2000</v>
      </c>
      <c r="L31" s="17"/>
      <c r="M31" s="136">
        <f>K31</f>
        <v>2000</v>
      </c>
      <c r="N31" s="96"/>
      <c r="O31" s="136">
        <f>M31</f>
        <v>2000</v>
      </c>
    </row>
    <row r="32" spans="1:15" ht="15">
      <c r="A32" s="17" t="s">
        <v>584</v>
      </c>
      <c r="B32" s="17"/>
      <c r="C32" s="17">
        <v>1220</v>
      </c>
      <c r="D32" s="17"/>
      <c r="E32" s="17"/>
      <c r="F32" s="17"/>
      <c r="G32" s="32"/>
      <c r="H32" s="19"/>
      <c r="I32" s="19">
        <v>0</v>
      </c>
      <c r="J32" s="17"/>
      <c r="K32" s="32"/>
      <c r="L32" s="17"/>
      <c r="M32" s="140"/>
      <c r="N32" s="96"/>
      <c r="O32" s="140"/>
    </row>
    <row r="33" spans="1:15" ht="15.75" thickBot="1">
      <c r="A33" s="20" t="s">
        <v>28</v>
      </c>
      <c r="B33" s="20"/>
      <c r="C33" s="17"/>
      <c r="D33" s="17"/>
      <c r="E33" s="33">
        <f>SUM(E29:E32)</f>
        <v>49696</v>
      </c>
      <c r="F33" s="17"/>
      <c r="G33" s="33">
        <f>SUM(G28:G31)</f>
        <v>33000</v>
      </c>
      <c r="H33" s="19"/>
      <c r="I33" s="33">
        <f>SUM(I29:I32)</f>
        <v>32543</v>
      </c>
      <c r="J33" s="17"/>
      <c r="K33" s="33">
        <f>SUM(K28:K31)</f>
        <v>35000</v>
      </c>
      <c r="L33" s="17"/>
      <c r="M33" s="138">
        <f>SUM(M28:M31)</f>
        <v>35000</v>
      </c>
      <c r="N33" s="96"/>
      <c r="O33" s="138">
        <f>SUM(O28:O31)</f>
        <v>35000</v>
      </c>
    </row>
    <row r="34" spans="1:15" ht="15.75" thickTop="1">
      <c r="A34" s="17"/>
      <c r="B34" s="17"/>
      <c r="C34" s="17"/>
      <c r="D34" s="17"/>
      <c r="E34" s="17"/>
      <c r="F34" s="17"/>
      <c r="G34" s="17"/>
      <c r="H34" s="17"/>
      <c r="I34" s="17"/>
      <c r="J34" s="17"/>
      <c r="K34" s="17"/>
      <c r="L34" s="17"/>
      <c r="M34" s="139"/>
      <c r="N34" s="96"/>
      <c r="O34" s="139"/>
    </row>
    <row r="35" spans="1:15" ht="15.75" thickBot="1">
      <c r="A35" s="17" t="s">
        <v>556</v>
      </c>
      <c r="B35" s="17"/>
      <c r="C35" s="17" t="s">
        <v>557</v>
      </c>
      <c r="D35" s="17"/>
      <c r="E35" s="26"/>
      <c r="F35" s="17"/>
      <c r="G35" s="26">
        <v>1500</v>
      </c>
      <c r="H35" s="19"/>
      <c r="I35" s="26">
        <v>0</v>
      </c>
      <c r="J35" s="17"/>
      <c r="K35" s="26">
        <v>1500</v>
      </c>
      <c r="L35" s="17"/>
      <c r="M35" s="141">
        <f>K35</f>
        <v>1500</v>
      </c>
      <c r="N35" s="96"/>
      <c r="O35" s="141">
        <f>M35</f>
        <v>1500</v>
      </c>
    </row>
    <row r="36" spans="1:15" ht="15.75" thickTop="1">
      <c r="A36" s="17"/>
      <c r="B36" s="17"/>
      <c r="C36" s="17"/>
      <c r="D36" s="17"/>
      <c r="E36" s="19"/>
      <c r="F36" s="17"/>
      <c r="G36" s="19"/>
      <c r="H36" s="19"/>
      <c r="I36" s="17"/>
      <c r="J36" s="17"/>
      <c r="K36" s="19"/>
      <c r="L36" s="17"/>
      <c r="M36" s="142"/>
      <c r="N36" s="96"/>
      <c r="O36" s="142"/>
    </row>
    <row r="37" spans="1:15" ht="15.75">
      <c r="A37" s="18" t="s">
        <v>53</v>
      </c>
      <c r="B37" s="17"/>
      <c r="C37" s="17"/>
      <c r="D37" s="17"/>
      <c r="E37" s="17"/>
      <c r="F37" s="17"/>
      <c r="G37" s="17"/>
      <c r="H37" s="17"/>
      <c r="I37" s="17"/>
      <c r="J37" s="17"/>
      <c r="K37" s="17"/>
      <c r="L37" s="17"/>
      <c r="M37" s="139"/>
      <c r="N37" s="96"/>
      <c r="O37" s="139"/>
    </row>
    <row r="38" spans="1:15" ht="15">
      <c r="A38" s="17" t="s">
        <v>25</v>
      </c>
      <c r="B38" s="17"/>
      <c r="C38" s="17" t="s">
        <v>54</v>
      </c>
      <c r="D38" s="17"/>
      <c r="E38" s="21">
        <v>6000</v>
      </c>
      <c r="F38" s="17"/>
      <c r="G38" s="21">
        <v>6200</v>
      </c>
      <c r="H38" s="19"/>
      <c r="I38" s="21">
        <v>4500</v>
      </c>
      <c r="J38" s="17"/>
      <c r="K38" s="21">
        <v>6200</v>
      </c>
      <c r="L38" s="17"/>
      <c r="M38" s="136">
        <f>K38</f>
        <v>6200</v>
      </c>
      <c r="N38" s="96"/>
      <c r="O38" s="136">
        <f>M38</f>
        <v>6200</v>
      </c>
    </row>
    <row r="39" spans="1:15" ht="15">
      <c r="A39" s="17" t="s">
        <v>26</v>
      </c>
      <c r="B39" s="17"/>
      <c r="C39" s="17" t="s">
        <v>55</v>
      </c>
      <c r="D39" s="17"/>
      <c r="E39" s="23"/>
      <c r="F39" s="17"/>
      <c r="G39" s="23"/>
      <c r="H39" s="19"/>
      <c r="I39" s="23"/>
      <c r="J39" s="17"/>
      <c r="K39" s="23"/>
      <c r="L39" s="17"/>
      <c r="M39" s="137"/>
      <c r="N39" s="96"/>
      <c r="O39" s="137"/>
    </row>
    <row r="40" spans="1:15" ht="15">
      <c r="A40" s="17" t="s">
        <v>27</v>
      </c>
      <c r="B40" s="17"/>
      <c r="C40" s="17" t="s">
        <v>56</v>
      </c>
      <c r="D40" s="17"/>
      <c r="E40" s="21">
        <v>1421</v>
      </c>
      <c r="F40" s="17"/>
      <c r="G40" s="23">
        <v>1500</v>
      </c>
      <c r="H40" s="19"/>
      <c r="I40" s="21">
        <v>1421</v>
      </c>
      <c r="J40" s="17"/>
      <c r="K40" s="23">
        <v>1500</v>
      </c>
      <c r="L40" s="17"/>
      <c r="M40" s="136">
        <f>K40</f>
        <v>1500</v>
      </c>
      <c r="N40" s="96"/>
      <c r="O40" s="136">
        <f>M40</f>
        <v>1500</v>
      </c>
    </row>
    <row r="41" spans="1:15" ht="15.75" thickBot="1">
      <c r="A41" s="20" t="s">
        <v>28</v>
      </c>
      <c r="B41" s="20"/>
      <c r="C41" s="17"/>
      <c r="D41" s="17"/>
      <c r="E41" s="33">
        <f>SUM(E38:E40)</f>
        <v>7421</v>
      </c>
      <c r="F41" s="17"/>
      <c r="G41" s="33">
        <f>SUM(G38:G40)</f>
        <v>7700</v>
      </c>
      <c r="H41" s="19"/>
      <c r="I41" s="33">
        <f>SUM(I38:I40)</f>
        <v>5921</v>
      </c>
      <c r="J41" s="17"/>
      <c r="K41" s="33">
        <f>SUM(K38:K40)</f>
        <v>7700</v>
      </c>
      <c r="L41" s="17"/>
      <c r="M41" s="138">
        <f>SUM(M38:M40)</f>
        <v>7700</v>
      </c>
      <c r="N41" s="96"/>
      <c r="O41" s="138">
        <f>SUM(O38:O40)</f>
        <v>7700</v>
      </c>
    </row>
    <row r="42" spans="1:15" ht="15.75" thickTop="1">
      <c r="A42" s="17"/>
      <c r="B42" s="17"/>
      <c r="C42" s="17"/>
      <c r="D42" s="17"/>
      <c r="E42" s="17"/>
      <c r="F42" s="17"/>
      <c r="G42" s="17"/>
      <c r="H42" s="17"/>
      <c r="I42" s="17"/>
      <c r="J42" s="17"/>
      <c r="K42" s="17"/>
      <c r="L42" s="17"/>
      <c r="M42" s="139"/>
      <c r="N42" s="96"/>
      <c r="O42" s="139"/>
    </row>
    <row r="43" spans="1:15" ht="15">
      <c r="A43" s="17"/>
      <c r="B43" s="17"/>
      <c r="C43" s="17"/>
      <c r="D43" s="17"/>
      <c r="E43" s="17"/>
      <c r="F43" s="17"/>
      <c r="G43" s="17"/>
      <c r="H43" s="17"/>
      <c r="I43" s="17"/>
      <c r="J43" s="17"/>
      <c r="K43" s="17"/>
      <c r="L43" s="17"/>
      <c r="M43" s="139"/>
      <c r="N43" s="96"/>
      <c r="O43" s="139"/>
    </row>
    <row r="44" spans="1:15" ht="15.75" thickBot="1">
      <c r="A44" s="17" t="s">
        <v>523</v>
      </c>
      <c r="B44" s="17"/>
      <c r="C44" s="17"/>
      <c r="D44" s="17"/>
      <c r="E44" s="26">
        <f>SUM(E17,E25,E33,E35,E41)</f>
        <v>80212</v>
      </c>
      <c r="F44" s="17"/>
      <c r="G44" s="26">
        <f>SUM(G17,G25,G33,G35,G41,)</f>
        <v>65950</v>
      </c>
      <c r="H44" s="19"/>
      <c r="I44" s="26">
        <f>SUM(I17,I25,I33,I35,I41)</f>
        <v>54670</v>
      </c>
      <c r="J44" s="17"/>
      <c r="K44" s="26">
        <f>SUM(K17,K25,K33,K35,K41)</f>
        <v>67950</v>
      </c>
      <c r="L44" s="17"/>
      <c r="M44" s="141">
        <f>SUM(M17,M25,M33,M35,M41)</f>
        <v>67950</v>
      </c>
      <c r="N44" s="96"/>
      <c r="O44" s="141">
        <f>SUM(O17,O25,O33,O35,O41)</f>
        <v>67950</v>
      </c>
    </row>
    <row r="45" spans="1:15" ht="15.75" thickTop="1">
      <c r="A45" s="17"/>
      <c r="B45" s="17"/>
      <c r="C45" s="17"/>
      <c r="D45" s="17"/>
      <c r="E45" s="17"/>
      <c r="F45" s="17"/>
      <c r="G45" s="17"/>
      <c r="H45" s="17"/>
      <c r="I45" s="17"/>
      <c r="J45" s="17"/>
      <c r="K45" s="17"/>
      <c r="L45" s="17"/>
      <c r="M45" s="17"/>
      <c r="N45" s="17"/>
      <c r="O45" s="17"/>
    </row>
    <row r="46" spans="1:15" ht="15.75">
      <c r="A46" s="17"/>
      <c r="B46" s="17"/>
      <c r="C46" s="17"/>
      <c r="D46" s="17"/>
      <c r="E46" s="17"/>
      <c r="F46" s="17"/>
      <c r="G46" s="17"/>
      <c r="H46" s="17"/>
      <c r="I46" s="18" t="s">
        <v>521</v>
      </c>
      <c r="J46" s="18"/>
      <c r="K46" s="17"/>
      <c r="L46" s="17"/>
      <c r="M46" s="17"/>
      <c r="N46" s="17"/>
      <c r="O46" s="17"/>
    </row>
    <row r="47" spans="1:15" ht="15.75">
      <c r="A47" s="17"/>
      <c r="B47" s="17"/>
      <c r="C47" s="17"/>
      <c r="D47" s="17"/>
      <c r="E47" s="17"/>
      <c r="F47" s="17"/>
      <c r="G47" s="17"/>
      <c r="H47" s="17"/>
      <c r="I47" s="18"/>
      <c r="J47" s="18"/>
      <c r="K47" s="17"/>
      <c r="L47" s="17"/>
      <c r="M47" s="17"/>
      <c r="N47" s="17"/>
      <c r="O47" s="17"/>
    </row>
    <row r="48" spans="1:15" ht="15.75">
      <c r="A48" s="17"/>
      <c r="B48" s="17"/>
      <c r="C48" s="17"/>
      <c r="D48" s="17"/>
      <c r="E48" s="17"/>
      <c r="F48" s="17"/>
      <c r="G48" s="17"/>
      <c r="H48" s="17"/>
      <c r="I48" s="18"/>
      <c r="J48" s="18"/>
      <c r="K48" s="17"/>
      <c r="L48" s="17"/>
      <c r="M48" s="17"/>
      <c r="N48" s="17"/>
      <c r="O48" s="17"/>
    </row>
    <row r="49" spans="1:15" ht="15.75">
      <c r="A49" s="17"/>
      <c r="B49" s="17"/>
      <c r="C49" s="17"/>
      <c r="D49" s="17"/>
      <c r="E49" s="17"/>
      <c r="F49" s="17"/>
      <c r="G49" s="17"/>
      <c r="H49" s="17"/>
      <c r="I49" s="18"/>
      <c r="J49" s="18"/>
      <c r="K49" s="17"/>
      <c r="L49" s="17"/>
      <c r="M49" s="17"/>
      <c r="N49" s="17"/>
      <c r="O49" s="17"/>
    </row>
    <row r="50" spans="1:15" ht="15.75">
      <c r="A50" s="17"/>
      <c r="B50" s="17"/>
      <c r="C50" s="17"/>
      <c r="D50" s="17"/>
      <c r="E50" s="17"/>
      <c r="F50" s="17"/>
      <c r="G50" s="17"/>
      <c r="H50" s="17"/>
      <c r="I50" s="18"/>
      <c r="J50" s="18"/>
      <c r="K50" s="17"/>
      <c r="L50" s="17"/>
      <c r="M50" s="17"/>
      <c r="N50" s="17"/>
      <c r="O50" s="17"/>
    </row>
    <row r="51" spans="1:15" ht="15.75">
      <c r="A51" s="17"/>
      <c r="B51" s="17"/>
      <c r="C51" s="17"/>
      <c r="D51" s="17"/>
      <c r="E51" s="17"/>
      <c r="F51" s="17"/>
      <c r="G51" s="17"/>
      <c r="H51" s="17"/>
      <c r="I51" s="18"/>
      <c r="J51" s="18"/>
      <c r="K51" s="17"/>
      <c r="L51" s="17"/>
      <c r="M51" s="17"/>
      <c r="N51" s="17"/>
      <c r="O51" s="17"/>
    </row>
    <row r="52" spans="1:15" ht="15.75">
      <c r="A52" s="17"/>
      <c r="B52" s="17"/>
      <c r="C52" s="17"/>
      <c r="D52" s="17"/>
      <c r="E52" s="17"/>
      <c r="F52" s="17"/>
      <c r="G52" s="17"/>
      <c r="H52" s="17"/>
      <c r="I52" s="18"/>
      <c r="J52" s="18"/>
      <c r="K52" s="17"/>
      <c r="L52" s="17"/>
      <c r="M52" s="17"/>
      <c r="N52" s="17"/>
      <c r="O52" s="17"/>
    </row>
    <row r="53" spans="1:15" ht="15.75">
      <c r="A53" s="17"/>
      <c r="B53" s="17"/>
      <c r="C53" s="17"/>
      <c r="D53" s="17"/>
      <c r="E53" s="17"/>
      <c r="F53" s="17"/>
      <c r="G53" s="17"/>
      <c r="H53" s="17"/>
      <c r="I53" s="18"/>
      <c r="J53" s="18"/>
      <c r="K53" s="17"/>
      <c r="L53" s="17"/>
      <c r="M53" s="17"/>
      <c r="N53" s="17"/>
      <c r="O53" s="17"/>
    </row>
    <row r="54" spans="1:15" ht="15.75">
      <c r="A54" s="17"/>
      <c r="B54" s="17"/>
      <c r="C54" s="17"/>
      <c r="D54" s="17"/>
      <c r="E54" s="17"/>
      <c r="F54" s="17"/>
      <c r="G54" s="17"/>
      <c r="H54" s="17"/>
      <c r="I54" s="18"/>
      <c r="J54" s="18"/>
      <c r="K54" s="17"/>
      <c r="L54" s="17"/>
      <c r="M54" s="17"/>
      <c r="N54" s="17"/>
      <c r="O54" s="17"/>
    </row>
    <row r="55" spans="1:15" ht="15.75">
      <c r="A55" s="17"/>
      <c r="B55" s="17"/>
      <c r="C55" s="17"/>
      <c r="D55" s="17"/>
      <c r="E55" s="17"/>
      <c r="F55" s="17"/>
      <c r="G55" s="17"/>
      <c r="H55" s="17"/>
      <c r="I55" s="18"/>
      <c r="J55" s="18"/>
      <c r="K55" s="17"/>
      <c r="L55" s="17"/>
      <c r="M55" s="17"/>
      <c r="N55" s="17"/>
      <c r="O55" s="17"/>
    </row>
    <row r="56" spans="1:15" ht="15.75">
      <c r="A56" s="17"/>
      <c r="B56" s="17"/>
      <c r="C56" s="17"/>
      <c r="D56" s="17"/>
      <c r="E56" s="17"/>
      <c r="F56" s="17"/>
      <c r="G56" s="17"/>
      <c r="H56" s="17"/>
      <c r="I56" s="18"/>
      <c r="J56" s="18"/>
      <c r="K56" s="17"/>
      <c r="L56" s="17"/>
      <c r="M56" s="17"/>
      <c r="N56" s="17"/>
      <c r="O56" s="17"/>
    </row>
    <row r="57" spans="1:15" ht="15.75">
      <c r="A57" s="17"/>
      <c r="B57" s="17"/>
      <c r="C57" s="17"/>
      <c r="D57" s="17"/>
      <c r="E57" s="17"/>
      <c r="F57" s="17"/>
      <c r="G57" s="17"/>
      <c r="H57" s="17"/>
      <c r="I57" s="18"/>
      <c r="J57" s="18"/>
      <c r="K57" s="17"/>
      <c r="L57" s="17"/>
      <c r="M57" s="17"/>
      <c r="N57" s="17"/>
      <c r="O57" s="17"/>
    </row>
    <row r="58" spans="1:15" ht="15.75">
      <c r="A58" s="17"/>
      <c r="B58" s="17"/>
      <c r="C58" s="17"/>
      <c r="D58" s="17"/>
      <c r="E58" s="17"/>
      <c r="F58" s="17"/>
      <c r="G58" s="17"/>
      <c r="H58" s="17"/>
      <c r="I58" s="18"/>
      <c r="J58" s="18"/>
      <c r="K58" s="17"/>
      <c r="L58" s="17"/>
      <c r="M58" s="17"/>
      <c r="N58" s="17"/>
      <c r="O58" s="17"/>
    </row>
    <row r="59" spans="1:15" ht="15.75">
      <c r="A59" s="17"/>
      <c r="B59" s="17"/>
      <c r="C59" s="17"/>
      <c r="D59" s="17"/>
      <c r="E59" s="17"/>
      <c r="F59" s="17"/>
      <c r="G59" s="18" t="s">
        <v>534</v>
      </c>
      <c r="H59" s="17"/>
      <c r="I59" s="18"/>
      <c r="J59" s="18"/>
      <c r="K59" s="17"/>
      <c r="L59" s="17"/>
      <c r="M59" s="17"/>
      <c r="N59" s="17"/>
      <c r="O59" s="17"/>
    </row>
    <row r="60" spans="1:15" ht="15.75">
      <c r="A60" s="17"/>
      <c r="B60" s="17"/>
      <c r="C60" s="17"/>
      <c r="D60" s="17"/>
      <c r="E60" s="17"/>
      <c r="F60" s="17"/>
      <c r="G60" s="17"/>
      <c r="H60" s="17"/>
      <c r="I60" s="18"/>
      <c r="J60" s="18"/>
      <c r="K60" s="17"/>
      <c r="L60" s="17"/>
      <c r="M60" s="17"/>
      <c r="N60" s="17"/>
      <c r="O60" s="17"/>
    </row>
    <row r="61" spans="1:15" ht="15.75">
      <c r="A61" s="17"/>
      <c r="B61" s="17"/>
      <c r="C61" s="17"/>
      <c r="D61" s="17"/>
      <c r="E61" s="17"/>
      <c r="F61" s="17"/>
      <c r="G61" s="17"/>
      <c r="H61" s="17"/>
      <c r="I61" s="18" t="s">
        <v>534</v>
      </c>
      <c r="J61" s="18"/>
      <c r="K61" s="17"/>
      <c r="L61" s="17"/>
      <c r="M61" s="17"/>
      <c r="N61" s="17"/>
      <c r="O61" s="17"/>
    </row>
  </sheetData>
  <sheetProtection/>
  <mergeCells count="2">
    <mergeCell ref="A1:O1"/>
    <mergeCell ref="A3:O3"/>
  </mergeCells>
  <printOptions/>
  <pageMargins left="0.5" right="0.5" top="0.5" bottom="0.5" header="0.5" footer="0.5"/>
  <pageSetup fitToHeight="1" fitToWidth="1" horizontalDpi="600" verticalDpi="600" orientation="portrait" scale="78" r:id="rId1"/>
  <headerFooter alignWithMargins="0">
    <oddHeader>&amp;R&amp;D</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S58"/>
  <sheetViews>
    <sheetView zoomScale="90" zoomScaleNormal="90" zoomScalePageLayoutView="0" workbookViewId="0" topLeftCell="A5">
      <selection activeCell="K38" sqref="K38"/>
    </sheetView>
  </sheetViews>
  <sheetFormatPr defaultColWidth="9.140625" defaultRowHeight="12.75"/>
  <cols>
    <col min="9" max="10" width="0" style="0" hidden="1" customWidth="1"/>
    <col min="13" max="13" width="8.8515625" style="7" customWidth="1"/>
    <col min="15" max="15" width="11.00390625" style="7" customWidth="1"/>
    <col min="26" max="26" width="11.28125" style="0" customWidth="1"/>
  </cols>
  <sheetData>
    <row r="1" spans="1:15" ht="15.75">
      <c r="A1" s="168" t="s">
        <v>21</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75">
      <c r="A3" s="168" t="s">
        <v>22</v>
      </c>
      <c r="B3" s="168"/>
      <c r="C3" s="168"/>
      <c r="D3" s="168"/>
      <c r="E3" s="168"/>
      <c r="F3" s="168"/>
      <c r="G3" s="168"/>
      <c r="H3" s="168"/>
      <c r="I3" s="168"/>
      <c r="J3" s="168"/>
      <c r="K3" s="168"/>
      <c r="L3" s="168"/>
      <c r="M3" s="168"/>
      <c r="N3" s="168"/>
      <c r="O3" s="168"/>
    </row>
    <row r="4" spans="1:15" ht="15">
      <c r="A4" s="17"/>
      <c r="B4" s="17"/>
      <c r="C4" s="17"/>
      <c r="D4" s="17"/>
      <c r="E4" s="17"/>
      <c r="F4" s="17"/>
      <c r="G4" s="17"/>
      <c r="H4" s="17"/>
      <c r="I4" s="17"/>
      <c r="J4" s="17"/>
      <c r="K4" s="17"/>
      <c r="L4" s="17"/>
      <c r="M4" s="17"/>
      <c r="N4" s="17"/>
      <c r="O4" s="17"/>
    </row>
    <row r="5" spans="1:19" ht="15">
      <c r="A5" s="17"/>
      <c r="B5" s="17"/>
      <c r="C5" s="17"/>
      <c r="D5" s="17"/>
      <c r="E5" s="17"/>
      <c r="F5" s="17"/>
      <c r="G5" s="17"/>
      <c r="H5" s="17"/>
      <c r="I5" s="17"/>
      <c r="J5" s="17"/>
      <c r="K5" s="17"/>
      <c r="L5" s="17"/>
      <c r="M5" s="17"/>
      <c r="N5" s="17"/>
      <c r="O5" s="17"/>
      <c r="P5" s="7"/>
      <c r="Q5" s="7"/>
      <c r="R5" s="7"/>
      <c r="S5" s="7"/>
    </row>
    <row r="6" spans="1:19" ht="15">
      <c r="A6" s="17"/>
      <c r="B6" s="17"/>
      <c r="C6" s="17"/>
      <c r="D6" s="17"/>
      <c r="E6" s="17"/>
      <c r="F6" s="17"/>
      <c r="G6" s="17" t="s">
        <v>35</v>
      </c>
      <c r="H6" s="17"/>
      <c r="I6" s="17"/>
      <c r="J6" s="17"/>
      <c r="K6" s="17" t="s">
        <v>39</v>
      </c>
      <c r="L6" s="17"/>
      <c r="M6" s="17"/>
      <c r="N6" s="17"/>
      <c r="O6" s="17"/>
      <c r="P6" s="7"/>
      <c r="Q6" s="7"/>
      <c r="R6" s="7"/>
      <c r="S6" s="7"/>
    </row>
    <row r="7" spans="1:19" ht="15">
      <c r="A7" s="17"/>
      <c r="B7" s="17"/>
      <c r="C7" s="17"/>
      <c r="D7" s="17"/>
      <c r="E7" s="17" t="s">
        <v>34</v>
      </c>
      <c r="F7" s="17"/>
      <c r="G7" s="17" t="s">
        <v>36</v>
      </c>
      <c r="H7" s="17"/>
      <c r="I7" s="17"/>
      <c r="J7" s="17"/>
      <c r="K7" s="17" t="s">
        <v>40</v>
      </c>
      <c r="L7" s="17"/>
      <c r="M7" s="17" t="s">
        <v>42</v>
      </c>
      <c r="N7" s="17"/>
      <c r="O7" s="17"/>
      <c r="P7" s="7"/>
      <c r="Q7" s="7"/>
      <c r="R7" s="7"/>
      <c r="S7" s="7"/>
    </row>
    <row r="8" spans="1:19" ht="15">
      <c r="A8" s="17"/>
      <c r="B8" s="17"/>
      <c r="C8" s="17"/>
      <c r="D8" s="17"/>
      <c r="E8" s="17" t="s">
        <v>33</v>
      </c>
      <c r="F8" s="17"/>
      <c r="G8" s="17" t="s">
        <v>37</v>
      </c>
      <c r="H8" s="17"/>
      <c r="I8" s="17" t="s">
        <v>35</v>
      </c>
      <c r="J8" s="17"/>
      <c r="K8" s="17" t="s">
        <v>41</v>
      </c>
      <c r="L8" s="17"/>
      <c r="M8" s="17" t="s">
        <v>43</v>
      </c>
      <c r="N8" s="17"/>
      <c r="O8" s="17"/>
      <c r="P8" s="7"/>
      <c r="Q8" s="7"/>
      <c r="R8" s="7"/>
      <c r="S8" s="7"/>
    </row>
    <row r="9" spans="1:19" ht="15">
      <c r="A9" s="17"/>
      <c r="B9" s="17"/>
      <c r="C9" s="17"/>
      <c r="D9" s="17"/>
      <c r="E9" s="17" t="s">
        <v>32</v>
      </c>
      <c r="F9" s="17"/>
      <c r="G9" s="17" t="s">
        <v>38</v>
      </c>
      <c r="H9" s="17"/>
      <c r="I9" s="17" t="s">
        <v>585</v>
      </c>
      <c r="J9" s="17"/>
      <c r="K9" s="17" t="s">
        <v>39</v>
      </c>
      <c r="L9" s="17"/>
      <c r="M9" s="17" t="s">
        <v>35</v>
      </c>
      <c r="N9" s="17"/>
      <c r="O9" s="17" t="s">
        <v>44</v>
      </c>
      <c r="P9" s="134"/>
      <c r="Q9" s="7"/>
      <c r="R9" s="7"/>
      <c r="S9" s="7"/>
    </row>
    <row r="10" spans="1:19" ht="15">
      <c r="A10" s="17" t="s">
        <v>23</v>
      </c>
      <c r="B10" s="17"/>
      <c r="C10" s="17" t="s">
        <v>0</v>
      </c>
      <c r="D10" s="17"/>
      <c r="E10" s="17">
        <v>2022</v>
      </c>
      <c r="F10" s="17"/>
      <c r="G10" s="17">
        <v>2023</v>
      </c>
      <c r="H10" s="17"/>
      <c r="I10" s="17">
        <v>2022</v>
      </c>
      <c r="J10" s="17"/>
      <c r="K10" s="17">
        <v>2024</v>
      </c>
      <c r="L10" s="17"/>
      <c r="M10" s="17">
        <v>2024</v>
      </c>
      <c r="N10" s="17"/>
      <c r="O10" s="17">
        <v>2024</v>
      </c>
      <c r="P10" s="7"/>
      <c r="Q10" s="7"/>
      <c r="R10" s="7"/>
      <c r="S10" s="7"/>
    </row>
    <row r="11" spans="1:19" ht="15">
      <c r="A11" s="17"/>
      <c r="B11" s="17"/>
      <c r="C11" s="17"/>
      <c r="D11" s="17"/>
      <c r="E11" s="17"/>
      <c r="F11" s="17"/>
      <c r="G11" s="17"/>
      <c r="H11" s="17"/>
      <c r="I11" s="17"/>
      <c r="J11" s="17"/>
      <c r="K11" s="17"/>
      <c r="L11" s="17"/>
      <c r="M11" s="17"/>
      <c r="N11" s="17"/>
      <c r="O11" s="17"/>
      <c r="P11" s="7"/>
      <c r="Q11" s="7"/>
      <c r="R11" s="7"/>
      <c r="S11" s="7"/>
    </row>
    <row r="12" spans="1:15" ht="15">
      <c r="A12" s="17"/>
      <c r="B12" s="17"/>
      <c r="C12" s="17"/>
      <c r="D12" s="17"/>
      <c r="E12" s="17"/>
      <c r="F12" s="17"/>
      <c r="G12" s="17"/>
      <c r="H12" s="17"/>
      <c r="I12" s="17"/>
      <c r="J12" s="17"/>
      <c r="K12" s="17"/>
      <c r="L12" s="17"/>
      <c r="M12" s="17"/>
      <c r="N12" s="17"/>
      <c r="O12" s="17"/>
    </row>
    <row r="13" spans="1:15" ht="15.75">
      <c r="A13" s="18" t="s">
        <v>35</v>
      </c>
      <c r="B13" s="17"/>
      <c r="C13" s="17"/>
      <c r="D13" s="17"/>
      <c r="E13" s="17"/>
      <c r="F13" s="17"/>
      <c r="G13" s="17"/>
      <c r="H13" s="17"/>
      <c r="I13" s="17"/>
      <c r="J13" s="17"/>
      <c r="K13" s="17"/>
      <c r="L13" s="17"/>
      <c r="M13" s="96"/>
      <c r="N13" s="96"/>
      <c r="O13" s="96"/>
    </row>
    <row r="14" spans="1:15" ht="15">
      <c r="A14" s="17" t="s">
        <v>25</v>
      </c>
      <c r="B14" s="17"/>
      <c r="C14" s="17" t="s">
        <v>57</v>
      </c>
      <c r="D14" s="17"/>
      <c r="E14" s="21">
        <v>4000</v>
      </c>
      <c r="F14" s="17"/>
      <c r="G14" s="21">
        <v>6000</v>
      </c>
      <c r="H14" s="17"/>
      <c r="I14" s="21">
        <v>2500</v>
      </c>
      <c r="J14" s="17"/>
      <c r="K14" s="21">
        <v>6000</v>
      </c>
      <c r="L14" s="17"/>
      <c r="M14" s="136">
        <f>K14</f>
        <v>6000</v>
      </c>
      <c r="N14" s="96"/>
      <c r="O14" s="136">
        <f>M14</f>
        <v>6000</v>
      </c>
    </row>
    <row r="15" spans="1:15" ht="15">
      <c r="A15" s="17" t="s">
        <v>26</v>
      </c>
      <c r="B15" s="17"/>
      <c r="C15" s="17" t="s">
        <v>58</v>
      </c>
      <c r="D15" s="17"/>
      <c r="E15" s="23"/>
      <c r="F15" s="17"/>
      <c r="G15" s="23"/>
      <c r="H15" s="17"/>
      <c r="I15" s="23"/>
      <c r="J15" s="17"/>
      <c r="K15" s="23"/>
      <c r="L15" s="17"/>
      <c r="M15" s="137"/>
      <c r="N15" s="96"/>
      <c r="O15" s="137"/>
    </row>
    <row r="16" spans="1:15" ht="15">
      <c r="A16" s="17" t="s">
        <v>27</v>
      </c>
      <c r="B16" s="17"/>
      <c r="C16" s="17" t="s">
        <v>59</v>
      </c>
      <c r="D16" s="17"/>
      <c r="E16" s="21"/>
      <c r="F16" s="17"/>
      <c r="G16" s="68">
        <v>500</v>
      </c>
      <c r="H16" s="17"/>
      <c r="I16" s="21"/>
      <c r="J16" s="17"/>
      <c r="K16" s="68">
        <v>500</v>
      </c>
      <c r="L16" s="17"/>
      <c r="M16" s="137">
        <f>K16</f>
        <v>500</v>
      </c>
      <c r="N16" s="96"/>
      <c r="O16" s="137">
        <f>M16</f>
        <v>500</v>
      </c>
    </row>
    <row r="17" spans="1:15" ht="15.75" thickBot="1">
      <c r="A17" s="20" t="s">
        <v>28</v>
      </c>
      <c r="B17" s="20"/>
      <c r="C17" s="17"/>
      <c r="D17" s="17"/>
      <c r="E17" s="33">
        <f>SUM(E14:E16)</f>
        <v>4000</v>
      </c>
      <c r="F17" s="17"/>
      <c r="G17" s="33">
        <f>SUM(G14:G16)</f>
        <v>6500</v>
      </c>
      <c r="H17" s="17"/>
      <c r="I17" s="33">
        <f>SUM(I14:I16)</f>
        <v>2500</v>
      </c>
      <c r="J17" s="17"/>
      <c r="K17" s="33">
        <f>SUM(K14:K16)</f>
        <v>6500</v>
      </c>
      <c r="L17" s="17"/>
      <c r="M17" s="138">
        <f>SUM(M14:M16)</f>
        <v>6500</v>
      </c>
      <c r="N17" s="96"/>
      <c r="O17" s="138">
        <f>SUM(O14:O16)</f>
        <v>6500</v>
      </c>
    </row>
    <row r="18" spans="1:15" ht="15.75" thickTop="1">
      <c r="A18" s="17"/>
      <c r="B18" s="17"/>
      <c r="C18" s="17"/>
      <c r="D18" s="17"/>
      <c r="E18" s="17"/>
      <c r="F18" s="17"/>
      <c r="G18" s="17"/>
      <c r="H18" s="17"/>
      <c r="I18" s="17"/>
      <c r="J18" s="17"/>
      <c r="K18" s="17"/>
      <c r="L18" s="17"/>
      <c r="M18" s="139"/>
      <c r="N18" s="96"/>
      <c r="O18" s="139"/>
    </row>
    <row r="19" spans="1:15" ht="15">
      <c r="A19" s="17"/>
      <c r="B19" s="17"/>
      <c r="C19" s="17"/>
      <c r="D19" s="17"/>
      <c r="E19" s="17"/>
      <c r="F19" s="17"/>
      <c r="G19" s="17"/>
      <c r="H19" s="17"/>
      <c r="I19" s="17"/>
      <c r="J19" s="17"/>
      <c r="K19" s="17"/>
      <c r="L19" s="17"/>
      <c r="M19" s="139"/>
      <c r="N19" s="96"/>
      <c r="O19" s="139"/>
    </row>
    <row r="20" spans="1:15" ht="15.75">
      <c r="A20" s="18" t="s">
        <v>60</v>
      </c>
      <c r="B20" s="17"/>
      <c r="C20" s="17"/>
      <c r="D20" s="17"/>
      <c r="E20" s="17"/>
      <c r="F20" s="17"/>
      <c r="G20" s="17"/>
      <c r="H20" s="17"/>
      <c r="I20" s="17"/>
      <c r="J20" s="17"/>
      <c r="K20" s="17"/>
      <c r="L20" s="17"/>
      <c r="M20" s="139"/>
      <c r="N20" s="96"/>
      <c r="O20" s="139"/>
    </row>
    <row r="21" spans="1:15" ht="15">
      <c r="A21" s="17" t="s">
        <v>25</v>
      </c>
      <c r="B21" s="17"/>
      <c r="C21" s="17" t="s">
        <v>61</v>
      </c>
      <c r="D21" s="17"/>
      <c r="E21" s="21">
        <v>19200</v>
      </c>
      <c r="F21" s="17"/>
      <c r="G21" s="21">
        <v>19200</v>
      </c>
      <c r="H21" s="17"/>
      <c r="I21" s="21">
        <v>14400</v>
      </c>
      <c r="J21" s="17"/>
      <c r="K21" s="21">
        <v>19200</v>
      </c>
      <c r="L21" s="17"/>
      <c r="M21" s="136">
        <f>K21</f>
        <v>19200</v>
      </c>
      <c r="N21" s="96"/>
      <c r="O21" s="136">
        <f>M21</f>
        <v>19200</v>
      </c>
    </row>
    <row r="22" spans="1:15" ht="15">
      <c r="A22" s="17" t="s">
        <v>26</v>
      </c>
      <c r="B22" s="17"/>
      <c r="C22" s="17" t="s">
        <v>62</v>
      </c>
      <c r="D22" s="17"/>
      <c r="E22" s="23"/>
      <c r="F22" s="17"/>
      <c r="G22" s="23"/>
      <c r="H22" s="17"/>
      <c r="I22" s="23"/>
      <c r="J22" s="17"/>
      <c r="K22" s="23"/>
      <c r="L22" s="17"/>
      <c r="M22" s="137"/>
      <c r="N22" s="96"/>
      <c r="O22" s="137"/>
    </row>
    <row r="23" spans="1:15" ht="15">
      <c r="A23" s="17" t="s">
        <v>27</v>
      </c>
      <c r="B23" s="17"/>
      <c r="C23" s="17" t="s">
        <v>63</v>
      </c>
      <c r="D23" s="17"/>
      <c r="E23" s="21">
        <v>1859</v>
      </c>
      <c r="F23" s="17"/>
      <c r="G23" s="23">
        <v>2000</v>
      </c>
      <c r="H23" s="17"/>
      <c r="I23" s="21">
        <v>1575</v>
      </c>
      <c r="J23" s="17"/>
      <c r="K23" s="23">
        <v>2000</v>
      </c>
      <c r="L23" s="17"/>
      <c r="M23" s="137">
        <f>K23</f>
        <v>2000</v>
      </c>
      <c r="N23" s="96"/>
      <c r="O23" s="137">
        <f>M23</f>
        <v>2000</v>
      </c>
    </row>
    <row r="24" spans="1:15" ht="15.75" thickBot="1">
      <c r="A24" s="20" t="s">
        <v>28</v>
      </c>
      <c r="B24" s="20"/>
      <c r="C24" s="17"/>
      <c r="D24" s="17"/>
      <c r="E24" s="33">
        <f>SUM(E21:E23)</f>
        <v>21059</v>
      </c>
      <c r="F24" s="17"/>
      <c r="G24" s="33">
        <f>SUM(G21:G23)</f>
        <v>21200</v>
      </c>
      <c r="H24" s="17"/>
      <c r="I24" s="33">
        <f>SUM(I21:I23)</f>
        <v>15975</v>
      </c>
      <c r="J24" s="17"/>
      <c r="K24" s="33">
        <f>SUM(K21:K23)</f>
        <v>21200</v>
      </c>
      <c r="L24" s="17"/>
      <c r="M24" s="138">
        <f>SUM(M21:M23)</f>
        <v>21200</v>
      </c>
      <c r="N24" s="96"/>
      <c r="O24" s="138">
        <f>SUM(O21:O23)</f>
        <v>21200</v>
      </c>
    </row>
    <row r="25" spans="1:15" ht="15.75" thickTop="1">
      <c r="A25" s="17"/>
      <c r="B25" s="17"/>
      <c r="C25" s="17"/>
      <c r="D25" s="17"/>
      <c r="E25" s="17"/>
      <c r="F25" s="17"/>
      <c r="G25" s="17"/>
      <c r="H25" s="17"/>
      <c r="I25" s="17"/>
      <c r="J25" s="17"/>
      <c r="K25" s="17"/>
      <c r="L25" s="17"/>
      <c r="M25" s="139"/>
      <c r="N25" s="96"/>
      <c r="O25" s="139"/>
    </row>
    <row r="26" spans="1:15" ht="15">
      <c r="A26" s="17"/>
      <c r="B26" s="17"/>
      <c r="C26" s="17"/>
      <c r="D26" s="17"/>
      <c r="E26" s="17"/>
      <c r="F26" s="17"/>
      <c r="G26" s="17"/>
      <c r="H26" s="17"/>
      <c r="I26" s="17"/>
      <c r="J26" s="17"/>
      <c r="K26" s="17"/>
      <c r="L26" s="17"/>
      <c r="M26" s="139"/>
      <c r="N26" s="96"/>
      <c r="O26" s="139"/>
    </row>
    <row r="27" spans="1:15" ht="15.75">
      <c r="A27" s="18" t="s">
        <v>64</v>
      </c>
      <c r="B27" s="17"/>
      <c r="C27" s="17"/>
      <c r="D27" s="17"/>
      <c r="E27" s="17"/>
      <c r="F27" s="17"/>
      <c r="G27" s="17"/>
      <c r="H27" s="17"/>
      <c r="I27" s="17"/>
      <c r="J27" s="17"/>
      <c r="K27" s="17"/>
      <c r="L27" s="17"/>
      <c r="M27" s="139"/>
      <c r="N27" s="96"/>
      <c r="O27" s="139"/>
    </row>
    <row r="28" spans="1:15" ht="15">
      <c r="A28" s="17" t="s">
        <v>25</v>
      </c>
      <c r="B28" s="17"/>
      <c r="C28" s="17" t="s">
        <v>65</v>
      </c>
      <c r="D28" s="17"/>
      <c r="E28" s="21">
        <v>43360</v>
      </c>
      <c r="F28" s="17"/>
      <c r="G28" s="21">
        <v>34884</v>
      </c>
      <c r="H28" s="17"/>
      <c r="I28" s="21">
        <v>32596</v>
      </c>
      <c r="J28" s="17"/>
      <c r="K28" s="21">
        <v>35582</v>
      </c>
      <c r="L28" s="17"/>
      <c r="M28" s="136">
        <f>K28</f>
        <v>35582</v>
      </c>
      <c r="N28" s="96"/>
      <c r="O28" s="144">
        <f>M28</f>
        <v>35582</v>
      </c>
    </row>
    <row r="29" spans="1:15" ht="15">
      <c r="A29" s="17" t="s">
        <v>503</v>
      </c>
      <c r="B29" s="17"/>
      <c r="C29" s="17" t="s">
        <v>65</v>
      </c>
      <c r="D29" s="17"/>
      <c r="E29" s="21"/>
      <c r="F29" s="17"/>
      <c r="G29" s="21">
        <v>7000</v>
      </c>
      <c r="H29" s="17"/>
      <c r="I29" s="21"/>
      <c r="J29" s="17"/>
      <c r="K29" s="21">
        <v>7000</v>
      </c>
      <c r="L29" s="17"/>
      <c r="M29" s="136">
        <f>K29</f>
        <v>7000</v>
      </c>
      <c r="N29" s="96"/>
      <c r="O29" s="136">
        <f>M29</f>
        <v>7000</v>
      </c>
    </row>
    <row r="30" spans="1:15" ht="15">
      <c r="A30" s="17" t="s">
        <v>26</v>
      </c>
      <c r="B30" s="17"/>
      <c r="C30" s="17" t="s">
        <v>66</v>
      </c>
      <c r="D30" s="17"/>
      <c r="E30" s="23"/>
      <c r="F30" s="17"/>
      <c r="G30" s="23"/>
      <c r="H30" s="17"/>
      <c r="I30" s="23"/>
      <c r="J30" s="17"/>
      <c r="K30" s="23"/>
      <c r="L30" s="17"/>
      <c r="M30" s="137"/>
      <c r="N30" s="96"/>
      <c r="O30" s="137"/>
    </row>
    <row r="31" spans="1:15" ht="15">
      <c r="A31" s="17" t="s">
        <v>27</v>
      </c>
      <c r="B31" s="17"/>
      <c r="C31" s="17" t="s">
        <v>67</v>
      </c>
      <c r="D31" s="17"/>
      <c r="E31" s="21">
        <v>2128</v>
      </c>
      <c r="F31" s="17"/>
      <c r="G31" s="23">
        <v>2000</v>
      </c>
      <c r="H31" s="17"/>
      <c r="I31" s="21">
        <v>1400</v>
      </c>
      <c r="J31" s="17"/>
      <c r="K31" s="23">
        <v>2000</v>
      </c>
      <c r="L31" s="17"/>
      <c r="M31" s="137">
        <f>K31</f>
        <v>2000</v>
      </c>
      <c r="N31" s="96"/>
      <c r="O31" s="137">
        <f>M31</f>
        <v>2000</v>
      </c>
    </row>
    <row r="32" spans="1:15" ht="15.75" thickBot="1">
      <c r="A32" s="20" t="s">
        <v>28</v>
      </c>
      <c r="B32" s="20"/>
      <c r="C32" s="17"/>
      <c r="D32" s="17"/>
      <c r="E32" s="33">
        <f>SUM(E28:E31)</f>
        <v>45488</v>
      </c>
      <c r="F32" s="17"/>
      <c r="G32" s="33">
        <f>SUM(G28:G31)</f>
        <v>43884</v>
      </c>
      <c r="H32" s="17"/>
      <c r="I32" s="33">
        <f>SUM(I28:I31)</f>
        <v>33996</v>
      </c>
      <c r="J32" s="17"/>
      <c r="K32" s="33">
        <f>SUM(K28:K31)</f>
        <v>44582</v>
      </c>
      <c r="L32" s="17"/>
      <c r="M32" s="138">
        <f>SUM(M28:M31)</f>
        <v>44582</v>
      </c>
      <c r="N32" s="96"/>
      <c r="O32" s="154">
        <f>SUM(O28:O31)</f>
        <v>44582</v>
      </c>
    </row>
    <row r="33" spans="1:15" ht="15.75" thickTop="1">
      <c r="A33" s="17"/>
      <c r="B33" s="17"/>
      <c r="C33" s="17"/>
      <c r="D33" s="17"/>
      <c r="E33" s="17"/>
      <c r="F33" s="17"/>
      <c r="G33" s="17"/>
      <c r="H33" s="17"/>
      <c r="I33" s="17"/>
      <c r="J33" s="17"/>
      <c r="K33" s="17"/>
      <c r="L33" s="17"/>
      <c r="M33" s="139"/>
      <c r="N33" s="96"/>
      <c r="O33" s="139"/>
    </row>
    <row r="34" spans="1:15" ht="15">
      <c r="A34" s="17"/>
      <c r="B34" s="17"/>
      <c r="C34" s="17"/>
      <c r="D34" s="17"/>
      <c r="E34" s="17"/>
      <c r="F34" s="17"/>
      <c r="G34" s="17"/>
      <c r="H34" s="17"/>
      <c r="I34" s="17"/>
      <c r="J34" s="17"/>
      <c r="K34" s="17"/>
      <c r="L34" s="17"/>
      <c r="M34" s="139"/>
      <c r="N34" s="96"/>
      <c r="O34" s="139"/>
    </row>
    <row r="35" spans="1:15" ht="15.75">
      <c r="A35" s="18" t="s">
        <v>68</v>
      </c>
      <c r="B35" s="17"/>
      <c r="C35" s="17"/>
      <c r="D35" s="17"/>
      <c r="E35" s="17"/>
      <c r="F35" s="17"/>
      <c r="G35" s="17"/>
      <c r="H35" s="17"/>
      <c r="I35" s="17"/>
      <c r="J35" s="17"/>
      <c r="K35" s="17"/>
      <c r="L35" s="17"/>
      <c r="M35" s="139"/>
      <c r="N35" s="96"/>
      <c r="O35" s="139"/>
    </row>
    <row r="36" spans="1:15" ht="15">
      <c r="A36" s="17" t="s">
        <v>25</v>
      </c>
      <c r="B36" s="17"/>
      <c r="C36" s="17" t="s">
        <v>69</v>
      </c>
      <c r="D36" s="17"/>
      <c r="E36" s="21"/>
      <c r="F36" s="17"/>
      <c r="G36" s="21"/>
      <c r="H36" s="17"/>
      <c r="I36" s="21">
        <v>12000</v>
      </c>
      <c r="J36" s="17"/>
      <c r="K36" s="21"/>
      <c r="L36" s="17"/>
      <c r="M36" s="136"/>
      <c r="N36" s="96"/>
      <c r="O36" s="136"/>
    </row>
    <row r="37" spans="1:15" ht="15">
      <c r="A37" s="17" t="s">
        <v>26</v>
      </c>
      <c r="B37" s="17"/>
      <c r="C37" s="17" t="s">
        <v>70</v>
      </c>
      <c r="D37" s="17"/>
      <c r="E37" s="23"/>
      <c r="F37" s="17"/>
      <c r="G37" s="23"/>
      <c r="H37" s="17"/>
      <c r="I37" s="23"/>
      <c r="J37" s="17"/>
      <c r="K37" s="23"/>
      <c r="L37" s="17"/>
      <c r="M37" s="137"/>
      <c r="N37" s="96"/>
      <c r="O37" s="137"/>
    </row>
    <row r="38" spans="1:15" ht="15">
      <c r="A38" s="17" t="s">
        <v>27</v>
      </c>
      <c r="B38" s="17"/>
      <c r="C38" s="17" t="s">
        <v>71</v>
      </c>
      <c r="D38" s="17"/>
      <c r="E38" s="21">
        <v>16110</v>
      </c>
      <c r="F38" s="17"/>
      <c r="G38" s="23">
        <v>16000</v>
      </c>
      <c r="H38" s="17"/>
      <c r="I38" s="21"/>
      <c r="J38" s="17"/>
      <c r="K38" s="23">
        <v>20000</v>
      </c>
      <c r="L38" s="17"/>
      <c r="M38" s="137">
        <f>K38</f>
        <v>20000</v>
      </c>
      <c r="N38" s="96"/>
      <c r="O38" s="137">
        <f>M38</f>
        <v>20000</v>
      </c>
    </row>
    <row r="39" spans="1:15" ht="15.75" thickBot="1">
      <c r="A39" s="20" t="s">
        <v>28</v>
      </c>
      <c r="B39" s="20"/>
      <c r="C39" s="17"/>
      <c r="D39" s="17"/>
      <c r="E39" s="33">
        <f>SUM(E36:E38)</f>
        <v>16110</v>
      </c>
      <c r="F39" s="17"/>
      <c r="G39" s="33">
        <f>SUM(G36:G38)</f>
        <v>16000</v>
      </c>
      <c r="H39" s="17"/>
      <c r="I39" s="33">
        <f>SUM(I36:I38)</f>
        <v>12000</v>
      </c>
      <c r="J39" s="17"/>
      <c r="K39" s="33">
        <f>SUM(K36:K38)</f>
        <v>20000</v>
      </c>
      <c r="L39" s="17"/>
      <c r="M39" s="138">
        <f>SUM(M36:M38)</f>
        <v>20000</v>
      </c>
      <c r="N39" s="96"/>
      <c r="O39" s="138">
        <f>SUM(O36:O38)</f>
        <v>20000</v>
      </c>
    </row>
    <row r="40" spans="1:15" ht="15.75" thickTop="1">
      <c r="A40" s="17"/>
      <c r="B40" s="17"/>
      <c r="C40" s="17"/>
      <c r="D40" s="17"/>
      <c r="E40" s="17"/>
      <c r="F40" s="17"/>
      <c r="G40" s="17"/>
      <c r="H40" s="17"/>
      <c r="I40" s="17"/>
      <c r="J40" s="17"/>
      <c r="K40" s="17"/>
      <c r="L40" s="17"/>
      <c r="M40" s="139"/>
      <c r="N40" s="96"/>
      <c r="O40" s="139"/>
    </row>
    <row r="41" spans="1:15" ht="15">
      <c r="A41" s="17"/>
      <c r="B41" s="17"/>
      <c r="C41" s="17"/>
      <c r="D41" s="17"/>
      <c r="E41" s="17"/>
      <c r="F41" s="17"/>
      <c r="G41" s="17"/>
      <c r="H41" s="17"/>
      <c r="I41" s="17"/>
      <c r="J41" s="17"/>
      <c r="K41" s="17"/>
      <c r="L41" s="17"/>
      <c r="M41" s="139"/>
      <c r="N41" s="96"/>
      <c r="O41" s="139"/>
    </row>
    <row r="42" spans="1:15" ht="15.75">
      <c r="A42" s="18" t="s">
        <v>72</v>
      </c>
      <c r="B42" s="17"/>
      <c r="C42" s="17"/>
      <c r="D42" s="17"/>
      <c r="E42" s="17"/>
      <c r="F42" s="17"/>
      <c r="G42" s="17"/>
      <c r="H42" s="17"/>
      <c r="I42" s="17"/>
      <c r="J42" s="17"/>
      <c r="K42" s="17"/>
      <c r="L42" s="17"/>
      <c r="M42" s="139"/>
      <c r="N42" s="96"/>
      <c r="O42" s="139"/>
    </row>
    <row r="43" spans="1:15" ht="15">
      <c r="A43" s="17" t="s">
        <v>25</v>
      </c>
      <c r="B43" s="17"/>
      <c r="C43" s="17" t="s">
        <v>73</v>
      </c>
      <c r="D43" s="17"/>
      <c r="E43" s="21"/>
      <c r="F43" s="17"/>
      <c r="G43" s="21"/>
      <c r="H43" s="17"/>
      <c r="I43" s="21"/>
      <c r="J43" s="17"/>
      <c r="K43" s="21"/>
      <c r="L43" s="17"/>
      <c r="M43" s="136"/>
      <c r="N43" s="96"/>
      <c r="O43" s="136"/>
    </row>
    <row r="44" spans="1:15" ht="15">
      <c r="A44" s="17" t="s">
        <v>26</v>
      </c>
      <c r="B44" s="17"/>
      <c r="C44" s="17" t="s">
        <v>74</v>
      </c>
      <c r="D44" s="17"/>
      <c r="E44" s="23"/>
      <c r="F44" s="17"/>
      <c r="G44" s="23"/>
      <c r="H44" s="17"/>
      <c r="I44" s="23"/>
      <c r="J44" s="17"/>
      <c r="K44" s="23"/>
      <c r="L44" s="17"/>
      <c r="M44" s="137"/>
      <c r="N44" s="96"/>
      <c r="O44" s="137"/>
    </row>
    <row r="45" spans="1:15" ht="15">
      <c r="A45" s="17" t="s">
        <v>27</v>
      </c>
      <c r="B45" s="17"/>
      <c r="C45" s="17" t="s">
        <v>75</v>
      </c>
      <c r="D45" s="17"/>
      <c r="E45" s="21"/>
      <c r="F45" s="17"/>
      <c r="G45" s="23"/>
      <c r="H45" s="17"/>
      <c r="I45" s="21"/>
      <c r="J45" s="17"/>
      <c r="K45" s="23"/>
      <c r="L45" s="17"/>
      <c r="M45" s="137"/>
      <c r="N45" s="96"/>
      <c r="O45" s="137"/>
    </row>
    <row r="46" spans="1:15" ht="15.75" thickBot="1">
      <c r="A46" s="20" t="s">
        <v>28</v>
      </c>
      <c r="B46" s="20"/>
      <c r="C46" s="17"/>
      <c r="D46" s="17"/>
      <c r="E46" s="33">
        <f>SUM(E43:E45)</f>
        <v>0</v>
      </c>
      <c r="F46" s="17"/>
      <c r="G46" s="33">
        <f>SUM(G43:G45)</f>
        <v>0</v>
      </c>
      <c r="H46" s="17"/>
      <c r="I46" s="33">
        <f>SUM(I43:I45)</f>
        <v>0</v>
      </c>
      <c r="J46" s="17"/>
      <c r="K46" s="33">
        <f>SUM(K43:K45)</f>
        <v>0</v>
      </c>
      <c r="L46" s="17"/>
      <c r="M46" s="138">
        <f>SUM(M43:M45)</f>
        <v>0</v>
      </c>
      <c r="N46" s="96"/>
      <c r="O46" s="138">
        <f>SUM(O43:O45)</f>
        <v>0</v>
      </c>
    </row>
    <row r="47" spans="1:15" ht="15.75" thickTop="1">
      <c r="A47" s="17"/>
      <c r="B47" s="17"/>
      <c r="C47" s="17"/>
      <c r="D47" s="17"/>
      <c r="E47" s="17"/>
      <c r="F47" s="17"/>
      <c r="G47" s="17"/>
      <c r="H47" s="17"/>
      <c r="I47" s="17"/>
      <c r="J47" s="17"/>
      <c r="K47" s="17"/>
      <c r="L47" s="17"/>
      <c r="M47" s="139"/>
      <c r="N47" s="96"/>
      <c r="O47" s="96"/>
    </row>
    <row r="48" spans="1:15" ht="15">
      <c r="A48" s="17"/>
      <c r="B48" s="17"/>
      <c r="C48" s="17"/>
      <c r="D48" s="17"/>
      <c r="E48" s="17"/>
      <c r="F48" s="17"/>
      <c r="G48" s="17"/>
      <c r="H48" s="17"/>
      <c r="I48" s="17"/>
      <c r="J48" s="17"/>
      <c r="K48" s="17"/>
      <c r="L48" s="17"/>
      <c r="M48" s="139"/>
      <c r="N48" s="96"/>
      <c r="O48" s="96"/>
    </row>
    <row r="49" spans="1:15" s="17" customFormat="1" ht="15.75" thickBot="1">
      <c r="A49" s="17" t="s">
        <v>522</v>
      </c>
      <c r="E49" s="26">
        <f>SUM(E17,E24,E32,E39,E46)</f>
        <v>86657</v>
      </c>
      <c r="G49" s="26">
        <f>SUM(G17,G24,G32,G39,G46)</f>
        <v>87584</v>
      </c>
      <c r="I49" s="26">
        <f>SUM(I17,I24,I32,I39,I46)</f>
        <v>64471</v>
      </c>
      <c r="K49" s="74">
        <f>SUM(K17,K24,K32,K39,K46)</f>
        <v>92282</v>
      </c>
      <c r="M49" s="143">
        <f>SUM(M17,M24,M32,M39,M46)</f>
        <v>92282</v>
      </c>
      <c r="N49" s="96"/>
      <c r="O49" s="143">
        <f>SUM(O17,O24,O32,O39,O46)</f>
        <v>92282</v>
      </c>
    </row>
    <row r="50" spans="13:15" ht="13.5" thickTop="1">
      <c r="M50" s="131"/>
      <c r="N50" s="131"/>
      <c r="O50" s="131"/>
    </row>
    <row r="52" spans="8:10" ht="12.75">
      <c r="H52" s="1" t="s">
        <v>521</v>
      </c>
      <c r="I52" s="1"/>
      <c r="J52" s="1"/>
    </row>
    <row r="53" spans="8:10" ht="12.75">
      <c r="H53" s="1"/>
      <c r="I53" s="1"/>
      <c r="J53" s="1"/>
    </row>
    <row r="54" spans="8:10" ht="12.75">
      <c r="H54" s="1"/>
      <c r="I54" s="1"/>
      <c r="J54" s="1"/>
    </row>
    <row r="55" spans="8:10" ht="12.75">
      <c r="H55" s="1"/>
      <c r="I55" s="1"/>
      <c r="J55" s="1"/>
    </row>
    <row r="57" spans="8:10" ht="15">
      <c r="H57" s="17"/>
      <c r="I57" s="17"/>
      <c r="J57" s="17"/>
    </row>
    <row r="58" spans="8:10" ht="15.75">
      <c r="H58" s="18" t="s">
        <v>535</v>
      </c>
      <c r="I58" s="18"/>
      <c r="J58" s="18"/>
    </row>
  </sheetData>
  <sheetProtection/>
  <mergeCells count="2">
    <mergeCell ref="A1:O1"/>
    <mergeCell ref="A3:O3"/>
  </mergeCells>
  <printOptions/>
  <pageMargins left="0.5" right="0.5" top="0.5" bottom="0.5" header="0.5" footer="0.5"/>
  <pageSetup fitToHeight="1" fitToWidth="1" horizontalDpi="600" verticalDpi="600" orientation="portrait" scale="81" r:id="rId1"/>
  <headerFooter alignWithMargins="0">
    <oddHeader>&amp;R&amp;D</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91"/>
  <sheetViews>
    <sheetView zoomScale="90" zoomScaleNormal="90" zoomScalePageLayoutView="0" workbookViewId="0" topLeftCell="A1">
      <selection activeCell="K38" sqref="K38"/>
    </sheetView>
  </sheetViews>
  <sheetFormatPr defaultColWidth="9.140625" defaultRowHeight="12.75"/>
  <cols>
    <col min="5" max="5" width="10.28125" style="0" bestFit="1" customWidth="1"/>
    <col min="7" max="7" width="10.28125" style="0" bestFit="1" customWidth="1"/>
    <col min="9" max="9" width="10.28125" style="0" hidden="1" customWidth="1"/>
    <col min="10" max="10" width="9.140625" style="0" hidden="1" customWidth="1"/>
    <col min="11" max="11" width="10.28125" style="0" bestFit="1" customWidth="1"/>
    <col min="13" max="13" width="8.8515625" style="7" customWidth="1"/>
    <col min="15" max="15" width="10.8515625" style="7" customWidth="1"/>
    <col min="26" max="26" width="11.28125" style="0" customWidth="1"/>
  </cols>
  <sheetData>
    <row r="1" spans="1:15" ht="15.75">
      <c r="A1" s="168" t="s">
        <v>21</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75">
      <c r="A3" s="168" t="s">
        <v>22</v>
      </c>
      <c r="B3" s="168"/>
      <c r="C3" s="168"/>
      <c r="D3" s="168"/>
      <c r="E3" s="168"/>
      <c r="F3" s="168"/>
      <c r="G3" s="168"/>
      <c r="H3" s="168"/>
      <c r="I3" s="168"/>
      <c r="J3" s="168"/>
      <c r="K3" s="168"/>
      <c r="L3" s="168"/>
      <c r="M3" s="168"/>
      <c r="N3" s="168"/>
      <c r="O3" s="168"/>
    </row>
    <row r="4" spans="1:15" ht="15">
      <c r="A4" s="17"/>
      <c r="B4" s="17"/>
      <c r="C4" s="17"/>
      <c r="D4" s="17"/>
      <c r="E4" s="17"/>
      <c r="F4" s="17"/>
      <c r="G4" s="17"/>
      <c r="H4" s="17"/>
      <c r="I4" s="17"/>
      <c r="J4" s="17"/>
      <c r="K4" s="17"/>
      <c r="L4" s="17"/>
      <c r="M4" s="17"/>
      <c r="N4" s="17"/>
      <c r="O4" s="17"/>
    </row>
    <row r="5" spans="1:19" ht="15">
      <c r="A5" s="17"/>
      <c r="B5" s="17"/>
      <c r="C5" s="17"/>
      <c r="D5" s="17"/>
      <c r="E5" s="17"/>
      <c r="F5" s="17"/>
      <c r="G5" s="17"/>
      <c r="H5" s="17"/>
      <c r="I5" s="17"/>
      <c r="J5" s="17"/>
      <c r="K5" s="17"/>
      <c r="L5" s="17"/>
      <c r="M5" s="17"/>
      <c r="N5" s="17"/>
      <c r="O5" s="17"/>
      <c r="P5" s="7"/>
      <c r="Q5" s="7"/>
      <c r="R5" s="7"/>
      <c r="S5" s="7"/>
    </row>
    <row r="6" spans="1:19" ht="15">
      <c r="A6" s="17"/>
      <c r="B6" s="17"/>
      <c r="C6" s="17"/>
      <c r="D6" s="17"/>
      <c r="E6" s="17"/>
      <c r="F6" s="17"/>
      <c r="G6" s="17" t="s">
        <v>35</v>
      </c>
      <c r="H6" s="17"/>
      <c r="I6" s="17"/>
      <c r="J6" s="17"/>
      <c r="K6" s="17" t="s">
        <v>39</v>
      </c>
      <c r="L6" s="17"/>
      <c r="M6" s="17"/>
      <c r="N6" s="17"/>
      <c r="O6" s="17"/>
      <c r="P6" s="7"/>
      <c r="Q6" s="7"/>
      <c r="R6" s="7"/>
      <c r="S6" s="7"/>
    </row>
    <row r="7" spans="1:19" ht="15">
      <c r="A7" s="17"/>
      <c r="B7" s="17"/>
      <c r="C7" s="17"/>
      <c r="D7" s="17"/>
      <c r="E7" s="17" t="s">
        <v>34</v>
      </c>
      <c r="F7" s="17"/>
      <c r="G7" s="17" t="s">
        <v>36</v>
      </c>
      <c r="H7" s="17"/>
      <c r="I7" s="17"/>
      <c r="J7" s="17"/>
      <c r="K7" s="17" t="s">
        <v>40</v>
      </c>
      <c r="L7" s="17"/>
      <c r="M7" s="17" t="s">
        <v>42</v>
      </c>
      <c r="N7" s="17"/>
      <c r="O7" s="17"/>
      <c r="P7" s="7"/>
      <c r="Q7" s="7"/>
      <c r="R7" s="7"/>
      <c r="S7" s="7"/>
    </row>
    <row r="8" spans="1:19" ht="15">
      <c r="A8" s="17"/>
      <c r="B8" s="17"/>
      <c r="C8" s="17"/>
      <c r="D8" s="17"/>
      <c r="E8" s="17" t="s">
        <v>33</v>
      </c>
      <c r="F8" s="17"/>
      <c r="G8" s="17" t="s">
        <v>37</v>
      </c>
      <c r="H8" s="17"/>
      <c r="I8" s="17" t="s">
        <v>35</v>
      </c>
      <c r="J8" s="17"/>
      <c r="K8" s="17" t="s">
        <v>41</v>
      </c>
      <c r="L8" s="17"/>
      <c r="M8" s="17" t="s">
        <v>43</v>
      </c>
      <c r="N8" s="17"/>
      <c r="O8" s="17"/>
      <c r="P8" s="7"/>
      <c r="Q8" s="7"/>
      <c r="R8" s="7"/>
      <c r="S8" s="7"/>
    </row>
    <row r="9" spans="1:19" ht="15">
      <c r="A9" s="17"/>
      <c r="B9" s="17"/>
      <c r="C9" s="17"/>
      <c r="D9" s="17"/>
      <c r="E9" s="17" t="s">
        <v>32</v>
      </c>
      <c r="F9" s="17"/>
      <c r="G9" s="17" t="s">
        <v>38</v>
      </c>
      <c r="H9" s="17"/>
      <c r="I9" s="17" t="s">
        <v>585</v>
      </c>
      <c r="J9" s="17"/>
      <c r="K9" s="17" t="s">
        <v>39</v>
      </c>
      <c r="L9" s="17"/>
      <c r="M9" s="17" t="s">
        <v>35</v>
      </c>
      <c r="N9" s="17"/>
      <c r="O9" s="17" t="s">
        <v>44</v>
      </c>
      <c r="P9" s="134"/>
      <c r="Q9" s="7"/>
      <c r="R9" s="7"/>
      <c r="S9" s="7"/>
    </row>
    <row r="10" spans="1:19" ht="15">
      <c r="A10" s="17" t="s">
        <v>23</v>
      </c>
      <c r="B10" s="17"/>
      <c r="C10" s="17" t="s">
        <v>0</v>
      </c>
      <c r="D10" s="17"/>
      <c r="E10" s="17">
        <v>2022</v>
      </c>
      <c r="F10" s="17"/>
      <c r="G10" s="17">
        <v>2023</v>
      </c>
      <c r="H10" s="17"/>
      <c r="I10" s="17">
        <v>2022</v>
      </c>
      <c r="J10" s="17"/>
      <c r="K10" s="17">
        <v>2024</v>
      </c>
      <c r="L10" s="17"/>
      <c r="M10" s="17">
        <v>2024</v>
      </c>
      <c r="N10" s="17"/>
      <c r="O10" s="17">
        <v>2024</v>
      </c>
      <c r="P10" s="7"/>
      <c r="Q10" s="7"/>
      <c r="R10" s="7"/>
      <c r="S10" s="7"/>
    </row>
    <row r="11" spans="1:15" ht="15">
      <c r="A11" s="17"/>
      <c r="B11" s="17"/>
      <c r="C11" s="17"/>
      <c r="D11" s="17"/>
      <c r="E11" s="17"/>
      <c r="F11" s="17"/>
      <c r="G11" s="17"/>
      <c r="H11" s="17"/>
      <c r="I11" s="17"/>
      <c r="J11" s="17"/>
      <c r="K11" s="17"/>
      <c r="L11" s="17"/>
      <c r="M11" s="17"/>
      <c r="N11" s="17"/>
      <c r="O11" s="17"/>
    </row>
    <row r="12" spans="1:15" ht="15">
      <c r="A12" s="17"/>
      <c r="B12" s="17"/>
      <c r="C12" s="17"/>
      <c r="D12" s="17"/>
      <c r="E12" s="17"/>
      <c r="F12" s="17"/>
      <c r="G12" s="17"/>
      <c r="H12" s="17"/>
      <c r="I12" s="17"/>
      <c r="J12" s="17"/>
      <c r="K12" s="17"/>
      <c r="L12" s="17"/>
      <c r="M12" s="17"/>
      <c r="N12" s="17"/>
      <c r="O12" s="17"/>
    </row>
    <row r="13" spans="1:15" ht="15.75">
      <c r="A13" s="18" t="s">
        <v>92</v>
      </c>
      <c r="B13" s="17"/>
      <c r="C13" s="17"/>
      <c r="D13" s="17"/>
      <c r="E13" s="17"/>
      <c r="F13" s="17"/>
      <c r="G13" s="17"/>
      <c r="H13" s="17"/>
      <c r="I13" s="17"/>
      <c r="J13" s="17"/>
      <c r="K13" s="17"/>
      <c r="L13" s="17"/>
      <c r="M13" s="116"/>
      <c r="N13" s="116"/>
      <c r="O13" s="116"/>
    </row>
    <row r="14" spans="1:15" ht="15">
      <c r="A14" s="17" t="s">
        <v>25</v>
      </c>
      <c r="B14" s="17"/>
      <c r="C14" s="17" t="s">
        <v>76</v>
      </c>
      <c r="D14" s="17"/>
      <c r="E14" s="70"/>
      <c r="F14" s="71"/>
      <c r="G14" s="70"/>
      <c r="H14" s="71"/>
      <c r="I14" s="70"/>
      <c r="J14" s="71"/>
      <c r="K14" s="70"/>
      <c r="L14" s="17"/>
      <c r="M14" s="136"/>
      <c r="N14" s="96"/>
      <c r="O14" s="136"/>
    </row>
    <row r="15" spans="1:15" ht="15">
      <c r="A15" s="17" t="s">
        <v>26</v>
      </c>
      <c r="B15" s="17"/>
      <c r="C15" s="17" t="s">
        <v>77</v>
      </c>
      <c r="D15" s="17"/>
      <c r="E15" s="72"/>
      <c r="F15" s="71"/>
      <c r="G15" s="72"/>
      <c r="H15" s="71"/>
      <c r="I15" s="72"/>
      <c r="J15" s="71"/>
      <c r="K15" s="72"/>
      <c r="L15" s="17"/>
      <c r="M15" s="137"/>
      <c r="N15" s="96"/>
      <c r="O15" s="137"/>
    </row>
    <row r="16" spans="1:15" ht="15">
      <c r="A16" s="17" t="s">
        <v>27</v>
      </c>
      <c r="B16" s="17"/>
      <c r="C16" s="17" t="s">
        <v>78</v>
      </c>
      <c r="D16" s="17"/>
      <c r="E16" s="70"/>
      <c r="F16" s="71"/>
      <c r="G16" s="72"/>
      <c r="H16" s="71"/>
      <c r="I16" s="70"/>
      <c r="J16" s="71"/>
      <c r="K16" s="72"/>
      <c r="L16" s="17"/>
      <c r="M16" s="137"/>
      <c r="N16" s="96"/>
      <c r="O16" s="137"/>
    </row>
    <row r="17" spans="1:15" ht="15.75" thickBot="1">
      <c r="A17" s="20" t="s">
        <v>28</v>
      </c>
      <c r="B17" s="20"/>
      <c r="C17" s="17"/>
      <c r="D17" s="17"/>
      <c r="E17" s="73">
        <f>SUM(E14:E16)</f>
        <v>0</v>
      </c>
      <c r="F17" s="71"/>
      <c r="G17" s="73">
        <f>SUM(G14:G16)</f>
        <v>0</v>
      </c>
      <c r="H17" s="71"/>
      <c r="I17" s="73">
        <f>SUM(I14:I16)</f>
        <v>0</v>
      </c>
      <c r="J17" s="71"/>
      <c r="K17" s="73">
        <f>SUM(K14:K16)</f>
        <v>0</v>
      </c>
      <c r="L17" s="17"/>
      <c r="M17" s="138">
        <f>SUM(M14:M16)</f>
        <v>0</v>
      </c>
      <c r="N17" s="96"/>
      <c r="O17" s="138">
        <f>SUM(O14:O16)</f>
        <v>0</v>
      </c>
    </row>
    <row r="18" spans="1:15" ht="15.75" thickTop="1">
      <c r="A18" s="17"/>
      <c r="B18" s="17"/>
      <c r="C18" s="17"/>
      <c r="D18" s="17"/>
      <c r="E18" s="71"/>
      <c r="F18" s="71"/>
      <c r="G18" s="71"/>
      <c r="H18" s="71"/>
      <c r="I18" s="71"/>
      <c r="J18" s="71"/>
      <c r="K18" s="71"/>
      <c r="L18" s="17"/>
      <c r="M18" s="139"/>
      <c r="N18" s="96"/>
      <c r="O18" s="139"/>
    </row>
    <row r="19" spans="1:15" ht="15">
      <c r="A19" s="17"/>
      <c r="B19" s="17"/>
      <c r="C19" s="17"/>
      <c r="D19" s="17"/>
      <c r="E19" s="71"/>
      <c r="F19" s="71"/>
      <c r="G19" s="71"/>
      <c r="H19" s="71"/>
      <c r="I19" s="71"/>
      <c r="J19" s="71"/>
      <c r="K19" s="71"/>
      <c r="L19" s="17"/>
      <c r="M19" s="139"/>
      <c r="N19" s="96"/>
      <c r="O19" s="139"/>
    </row>
    <row r="20" spans="1:15" ht="15.75">
      <c r="A20" s="18" t="s">
        <v>79</v>
      </c>
      <c r="B20" s="17"/>
      <c r="C20" s="17"/>
      <c r="D20" s="17"/>
      <c r="E20" s="71"/>
      <c r="F20" s="71"/>
      <c r="G20" s="71"/>
      <c r="H20" s="71"/>
      <c r="I20" s="71"/>
      <c r="J20" s="71"/>
      <c r="K20" s="71"/>
      <c r="L20" s="17"/>
      <c r="M20" s="139"/>
      <c r="N20" s="96"/>
      <c r="O20" s="139"/>
    </row>
    <row r="21" spans="1:15" ht="15.75">
      <c r="A21" s="18" t="s">
        <v>80</v>
      </c>
      <c r="B21" s="17"/>
      <c r="C21" s="17"/>
      <c r="D21" s="17"/>
      <c r="E21" s="71"/>
      <c r="F21" s="71"/>
      <c r="G21" s="71"/>
      <c r="H21" s="71"/>
      <c r="I21" s="71"/>
      <c r="J21" s="71"/>
      <c r="K21" s="71"/>
      <c r="L21" s="17"/>
      <c r="M21" s="139"/>
      <c r="N21" s="96"/>
      <c r="O21" s="139"/>
    </row>
    <row r="22" spans="1:15" ht="15">
      <c r="A22" s="17" t="s">
        <v>25</v>
      </c>
      <c r="B22" s="17"/>
      <c r="C22" s="17" t="s">
        <v>81</v>
      </c>
      <c r="D22" s="17"/>
      <c r="E22" s="70">
        <v>8320</v>
      </c>
      <c r="F22" s="71"/>
      <c r="G22" s="70">
        <v>8520</v>
      </c>
      <c r="H22" s="71"/>
      <c r="I22" s="70">
        <v>5760</v>
      </c>
      <c r="J22" s="71"/>
      <c r="K22" s="70">
        <v>8520</v>
      </c>
      <c r="L22" s="17"/>
      <c r="M22" s="144">
        <f>K22</f>
        <v>8520</v>
      </c>
      <c r="N22" s="96"/>
      <c r="O22" s="144">
        <f>M22</f>
        <v>8520</v>
      </c>
    </row>
    <row r="23" spans="1:15" ht="15">
      <c r="A23" s="17" t="s">
        <v>26</v>
      </c>
      <c r="B23" s="17"/>
      <c r="C23" s="17" t="s">
        <v>82</v>
      </c>
      <c r="D23" s="17"/>
      <c r="E23" s="72"/>
      <c r="F23" s="71"/>
      <c r="G23" s="72"/>
      <c r="H23" s="71"/>
      <c r="I23" s="72"/>
      <c r="J23" s="71"/>
      <c r="K23" s="72"/>
      <c r="L23" s="17"/>
      <c r="M23" s="137"/>
      <c r="N23" s="96"/>
      <c r="O23" s="137"/>
    </row>
    <row r="24" spans="1:15" ht="15">
      <c r="A24" s="17" t="s">
        <v>27</v>
      </c>
      <c r="B24" s="17"/>
      <c r="C24" s="17" t="s">
        <v>83</v>
      </c>
      <c r="D24" s="17"/>
      <c r="E24" s="70"/>
      <c r="F24" s="71"/>
      <c r="G24" s="72"/>
      <c r="H24" s="71"/>
      <c r="I24" s="70"/>
      <c r="J24" s="71"/>
      <c r="K24" s="72"/>
      <c r="L24" s="17"/>
      <c r="M24" s="137"/>
      <c r="N24" s="96"/>
      <c r="O24" s="137"/>
    </row>
    <row r="25" spans="1:15" ht="15.75" thickBot="1">
      <c r="A25" s="20" t="s">
        <v>28</v>
      </c>
      <c r="B25" s="20"/>
      <c r="C25" s="17"/>
      <c r="D25" s="17"/>
      <c r="E25" s="73">
        <f>SUM(E22:E24)</f>
        <v>8320</v>
      </c>
      <c r="F25" s="71"/>
      <c r="G25" s="73">
        <f>SUM(G22:G24)</f>
        <v>8520</v>
      </c>
      <c r="H25" s="71"/>
      <c r="I25" s="73">
        <f>SUM(I22:I24)</f>
        <v>5760</v>
      </c>
      <c r="J25" s="71"/>
      <c r="K25" s="73">
        <f>SUM(K22:K24)</f>
        <v>8520</v>
      </c>
      <c r="L25" s="17"/>
      <c r="M25" s="138">
        <f>SUM(M22:M24)</f>
        <v>8520</v>
      </c>
      <c r="N25" s="96"/>
      <c r="O25" s="138">
        <f>SUM(O22:O24)</f>
        <v>8520</v>
      </c>
    </row>
    <row r="26" spans="1:15" ht="15.75" thickTop="1">
      <c r="A26" s="17"/>
      <c r="B26" s="17"/>
      <c r="C26" s="17"/>
      <c r="D26" s="17"/>
      <c r="E26" s="71"/>
      <c r="F26" s="71"/>
      <c r="G26" s="71"/>
      <c r="H26" s="71"/>
      <c r="I26" s="71"/>
      <c r="J26" s="71"/>
      <c r="K26" s="71"/>
      <c r="L26" s="17"/>
      <c r="M26" s="139"/>
      <c r="N26" s="96"/>
      <c r="O26" s="139"/>
    </row>
    <row r="27" spans="1:15" ht="15">
      <c r="A27" s="17"/>
      <c r="B27" s="17"/>
      <c r="C27" s="17"/>
      <c r="D27" s="17"/>
      <c r="E27" s="71"/>
      <c r="F27" s="71"/>
      <c r="G27" s="71"/>
      <c r="H27" s="71"/>
      <c r="I27" s="71"/>
      <c r="J27" s="71"/>
      <c r="K27" s="71"/>
      <c r="L27" s="17"/>
      <c r="M27" s="139"/>
      <c r="N27" s="96"/>
      <c r="O27" s="139"/>
    </row>
    <row r="28" spans="1:15" ht="15.75">
      <c r="A28" s="18" t="s">
        <v>84</v>
      </c>
      <c r="B28" s="17"/>
      <c r="C28" s="17"/>
      <c r="D28" s="17"/>
      <c r="E28" s="71"/>
      <c r="F28" s="71"/>
      <c r="G28" s="71"/>
      <c r="H28" s="71"/>
      <c r="I28" s="71"/>
      <c r="J28" s="71"/>
      <c r="K28" s="71"/>
      <c r="L28" s="17"/>
      <c r="M28" s="139"/>
      <c r="N28" s="96"/>
      <c r="O28" s="139"/>
    </row>
    <row r="29" spans="1:15" ht="15">
      <c r="A29" s="17" t="s">
        <v>25</v>
      </c>
      <c r="B29" s="17"/>
      <c r="C29" s="17" t="s">
        <v>85</v>
      </c>
      <c r="D29" s="17"/>
      <c r="E29" s="70"/>
      <c r="F29" s="71"/>
      <c r="G29" s="70"/>
      <c r="H29" s="71"/>
      <c r="I29" s="70"/>
      <c r="J29" s="71"/>
      <c r="K29" s="70"/>
      <c r="L29" s="17"/>
      <c r="M29" s="136"/>
      <c r="N29" s="96"/>
      <c r="O29" s="136"/>
    </row>
    <row r="30" spans="1:15" ht="15">
      <c r="A30" s="17" t="s">
        <v>26</v>
      </c>
      <c r="B30" s="17"/>
      <c r="C30" s="17" t="s">
        <v>86</v>
      </c>
      <c r="D30" s="17"/>
      <c r="E30" s="72"/>
      <c r="F30" s="71"/>
      <c r="G30" s="72"/>
      <c r="H30" s="71"/>
      <c r="I30" s="72"/>
      <c r="J30" s="71"/>
      <c r="K30" s="72"/>
      <c r="L30" s="17"/>
      <c r="M30" s="137"/>
      <c r="N30" s="96"/>
      <c r="O30" s="137"/>
    </row>
    <row r="31" spans="1:15" ht="15">
      <c r="A31" s="17" t="s">
        <v>27</v>
      </c>
      <c r="B31" s="17"/>
      <c r="C31" s="17" t="s">
        <v>87</v>
      </c>
      <c r="D31" s="17"/>
      <c r="E31" s="70">
        <v>16577</v>
      </c>
      <c r="F31" s="71"/>
      <c r="G31" s="72">
        <v>14000</v>
      </c>
      <c r="H31" s="71"/>
      <c r="I31" s="70">
        <v>12381</v>
      </c>
      <c r="J31" s="71"/>
      <c r="K31" s="72">
        <v>18000</v>
      </c>
      <c r="L31" s="17"/>
      <c r="M31" s="145">
        <f>K31</f>
        <v>18000</v>
      </c>
      <c r="N31" s="96"/>
      <c r="O31" s="145">
        <f>M31</f>
        <v>18000</v>
      </c>
    </row>
    <row r="32" spans="1:15" ht="15.75" thickBot="1">
      <c r="A32" s="20" t="s">
        <v>28</v>
      </c>
      <c r="B32" s="20"/>
      <c r="C32" s="17"/>
      <c r="D32" s="17"/>
      <c r="E32" s="73">
        <f>SUM(E29:E31)</f>
        <v>16577</v>
      </c>
      <c r="F32" s="71"/>
      <c r="G32" s="73">
        <f>SUM(G29:G31)</f>
        <v>14000</v>
      </c>
      <c r="H32" s="71"/>
      <c r="I32" s="73">
        <f>SUM(I29:I31)</f>
        <v>12381</v>
      </c>
      <c r="J32" s="71"/>
      <c r="K32" s="73">
        <f>SUM(K29:K31)</f>
        <v>18000</v>
      </c>
      <c r="L32" s="17"/>
      <c r="M32" s="138">
        <f>SUM(M29:M31)</f>
        <v>18000</v>
      </c>
      <c r="N32" s="96"/>
      <c r="O32" s="138">
        <f>SUM(O29:O31)</f>
        <v>18000</v>
      </c>
    </row>
    <row r="33" spans="1:15" ht="15.75" thickTop="1">
      <c r="A33" s="17"/>
      <c r="B33" s="17"/>
      <c r="C33" s="17"/>
      <c r="D33" s="17"/>
      <c r="E33" s="71"/>
      <c r="F33" s="71"/>
      <c r="G33" s="71"/>
      <c r="H33" s="71"/>
      <c r="I33" s="71"/>
      <c r="J33" s="71"/>
      <c r="K33" s="71"/>
      <c r="L33" s="17"/>
      <c r="M33" s="139"/>
      <c r="N33" s="96"/>
      <c r="O33" s="139"/>
    </row>
    <row r="34" spans="1:15" ht="15">
      <c r="A34" s="17"/>
      <c r="B34" s="17"/>
      <c r="C34" s="17"/>
      <c r="D34" s="17"/>
      <c r="E34" s="71"/>
      <c r="F34" s="71"/>
      <c r="G34" s="71"/>
      <c r="H34" s="71"/>
      <c r="I34" s="71"/>
      <c r="J34" s="71"/>
      <c r="K34" s="71"/>
      <c r="L34" s="17"/>
      <c r="M34" s="139"/>
      <c r="N34" s="96"/>
      <c r="O34" s="139"/>
    </row>
    <row r="35" spans="1:15" ht="15.75">
      <c r="A35" s="18" t="s">
        <v>88</v>
      </c>
      <c r="B35" s="17"/>
      <c r="C35" s="17"/>
      <c r="D35" s="17"/>
      <c r="E35" s="71"/>
      <c r="F35" s="71"/>
      <c r="G35" s="71"/>
      <c r="H35" s="71"/>
      <c r="I35" s="71"/>
      <c r="J35" s="71"/>
      <c r="K35" s="71"/>
      <c r="L35" s="17"/>
      <c r="M35" s="139"/>
      <c r="N35" s="96"/>
      <c r="O35" s="139"/>
    </row>
    <row r="36" spans="1:15" ht="15">
      <c r="A36" s="17" t="s">
        <v>25</v>
      </c>
      <c r="B36" s="17"/>
      <c r="C36" s="17" t="s">
        <v>89</v>
      </c>
      <c r="D36" s="17"/>
      <c r="E36" s="70"/>
      <c r="F36" s="71"/>
      <c r="G36" s="70"/>
      <c r="H36" s="71"/>
      <c r="I36" s="70"/>
      <c r="J36" s="71"/>
      <c r="K36" s="70"/>
      <c r="L36" s="17"/>
      <c r="M36" s="136"/>
      <c r="N36" s="96"/>
      <c r="O36" s="136"/>
    </row>
    <row r="37" spans="1:15" ht="15">
      <c r="A37" s="17" t="s">
        <v>26</v>
      </c>
      <c r="B37" s="17"/>
      <c r="C37" s="17" t="s">
        <v>90</v>
      </c>
      <c r="D37" s="17"/>
      <c r="E37" s="72"/>
      <c r="F37" s="71"/>
      <c r="G37" s="72"/>
      <c r="H37" s="71"/>
      <c r="I37" s="72"/>
      <c r="J37" s="71"/>
      <c r="K37" s="72"/>
      <c r="L37" s="17"/>
      <c r="M37" s="137"/>
      <c r="N37" s="96"/>
      <c r="O37" s="137"/>
    </row>
    <row r="38" spans="1:15" ht="15">
      <c r="A38" s="17" t="s">
        <v>27</v>
      </c>
      <c r="B38" s="17"/>
      <c r="C38" s="17" t="s">
        <v>91</v>
      </c>
      <c r="D38" s="17"/>
      <c r="E38" s="70">
        <v>24465</v>
      </c>
      <c r="F38" s="71"/>
      <c r="G38" s="72">
        <v>20000</v>
      </c>
      <c r="H38" s="71"/>
      <c r="I38" s="70">
        <v>16860</v>
      </c>
      <c r="J38" s="71"/>
      <c r="K38" s="72">
        <v>24000</v>
      </c>
      <c r="L38" s="17"/>
      <c r="M38" s="145">
        <f>K38</f>
        <v>24000</v>
      </c>
      <c r="N38" s="96"/>
      <c r="O38" s="145">
        <f>M38</f>
        <v>24000</v>
      </c>
    </row>
    <row r="39" spans="1:15" ht="15.75" thickBot="1">
      <c r="A39" s="20" t="s">
        <v>28</v>
      </c>
      <c r="B39" s="20"/>
      <c r="C39" s="17"/>
      <c r="D39" s="17"/>
      <c r="E39" s="73">
        <f>SUM(E36:E38)</f>
        <v>24465</v>
      </c>
      <c r="F39" s="71"/>
      <c r="G39" s="73">
        <f>SUM(G36:G38)</f>
        <v>20000</v>
      </c>
      <c r="H39" s="71"/>
      <c r="I39" s="73">
        <f>SUM(I36:I38)</f>
        <v>16860</v>
      </c>
      <c r="J39" s="71"/>
      <c r="K39" s="73">
        <f>SUM(K36:K38)</f>
        <v>24000</v>
      </c>
      <c r="L39" s="17"/>
      <c r="M39" s="138">
        <f>SUM(M36:M38)</f>
        <v>24000</v>
      </c>
      <c r="N39" s="96"/>
      <c r="O39" s="138">
        <f>SUM(O36:O38)</f>
        <v>24000</v>
      </c>
    </row>
    <row r="40" spans="1:15" ht="15.75" thickTop="1">
      <c r="A40" s="17"/>
      <c r="B40" s="17"/>
      <c r="C40" s="17"/>
      <c r="D40" s="17"/>
      <c r="E40" s="71"/>
      <c r="F40" s="71"/>
      <c r="G40" s="71"/>
      <c r="H40" s="71"/>
      <c r="I40" s="71"/>
      <c r="J40" s="71"/>
      <c r="K40" s="71"/>
      <c r="L40" s="17"/>
      <c r="M40" s="139"/>
      <c r="N40" s="96"/>
      <c r="O40" s="139"/>
    </row>
    <row r="41" spans="1:15" ht="15.75" thickBot="1">
      <c r="A41" s="17" t="s">
        <v>523</v>
      </c>
      <c r="B41" s="17"/>
      <c r="C41" s="17"/>
      <c r="D41" s="17"/>
      <c r="E41" s="74">
        <f>SUM(E17,E25,E32,E39)</f>
        <v>49362</v>
      </c>
      <c r="F41" s="71"/>
      <c r="G41" s="74">
        <f>SUM(G17,G25,G32,G39)</f>
        <v>42520</v>
      </c>
      <c r="H41" s="71"/>
      <c r="I41" s="74">
        <f>SUM(I17,I25,I32,I39)</f>
        <v>35001</v>
      </c>
      <c r="J41" s="71"/>
      <c r="K41" s="74">
        <f>SUM(K17,K25,K32,K39,)</f>
        <v>50520</v>
      </c>
      <c r="L41" s="17"/>
      <c r="M41" s="141">
        <f>SUM(M17,M25,M32,M39)</f>
        <v>50520</v>
      </c>
      <c r="N41" s="96"/>
      <c r="O41" s="141">
        <f>SUM(O17,O25,O32,O39)</f>
        <v>50520</v>
      </c>
    </row>
    <row r="42" spans="1:15" ht="15.75" thickTop="1">
      <c r="A42" s="17"/>
      <c r="B42" s="17"/>
      <c r="C42" s="17"/>
      <c r="D42" s="17"/>
      <c r="E42" s="17"/>
      <c r="F42" s="17"/>
      <c r="G42" s="17"/>
      <c r="H42" s="17"/>
      <c r="I42" s="17"/>
      <c r="J42" s="17"/>
      <c r="K42" s="17"/>
      <c r="L42" s="17"/>
      <c r="M42" s="96"/>
      <c r="N42" s="96"/>
      <c r="O42" s="96"/>
    </row>
    <row r="43" spans="1:15" ht="15.75">
      <c r="A43" s="17"/>
      <c r="B43" s="17"/>
      <c r="C43" s="17"/>
      <c r="D43" s="17"/>
      <c r="E43" s="17"/>
      <c r="F43" s="17"/>
      <c r="G43" s="18" t="s">
        <v>521</v>
      </c>
      <c r="H43" s="17"/>
      <c r="I43" s="17"/>
      <c r="J43" s="17"/>
      <c r="K43" s="17"/>
      <c r="L43" s="17"/>
      <c r="M43" s="96"/>
      <c r="N43" s="96"/>
      <c r="O43" s="96"/>
    </row>
    <row r="44" spans="1:15" ht="15.75">
      <c r="A44" s="17"/>
      <c r="B44" s="17"/>
      <c r="C44" s="17"/>
      <c r="D44" s="17"/>
      <c r="E44" s="17"/>
      <c r="F44" s="17"/>
      <c r="G44" s="18"/>
      <c r="H44" s="17"/>
      <c r="I44" s="17"/>
      <c r="J44" s="17"/>
      <c r="K44" s="17"/>
      <c r="L44" s="17"/>
      <c r="M44" s="17"/>
      <c r="N44" s="17"/>
      <c r="O44" s="17"/>
    </row>
    <row r="45" spans="1:15" ht="15.75">
      <c r="A45" s="17"/>
      <c r="B45" s="17"/>
      <c r="C45" s="17"/>
      <c r="D45" s="17"/>
      <c r="E45" s="17"/>
      <c r="F45" s="17"/>
      <c r="G45" s="18"/>
      <c r="H45" s="17"/>
      <c r="I45" s="17"/>
      <c r="J45" s="17"/>
      <c r="K45" s="17"/>
      <c r="L45" s="17"/>
      <c r="M45" s="17"/>
      <c r="N45" s="17"/>
      <c r="O45" s="17"/>
    </row>
    <row r="46" spans="1:15" ht="15.75">
      <c r="A46" s="17"/>
      <c r="B46" s="17"/>
      <c r="C46" s="17"/>
      <c r="D46" s="17"/>
      <c r="E46" s="17"/>
      <c r="F46" s="17"/>
      <c r="G46" s="18"/>
      <c r="H46" s="17"/>
      <c r="I46" s="17"/>
      <c r="J46" s="17"/>
      <c r="K46" s="17"/>
      <c r="L46" s="17"/>
      <c r="M46" s="17"/>
      <c r="N46" s="17"/>
      <c r="O46" s="17"/>
    </row>
    <row r="47" spans="1:15" ht="15.75">
      <c r="A47" s="17"/>
      <c r="B47" s="17"/>
      <c r="C47" s="17"/>
      <c r="D47" s="17"/>
      <c r="E47" s="17"/>
      <c r="F47" s="17"/>
      <c r="G47" s="18"/>
      <c r="H47" s="17"/>
      <c r="I47" s="17"/>
      <c r="J47" s="17"/>
      <c r="K47" s="17"/>
      <c r="L47" s="17"/>
      <c r="M47" s="17"/>
      <c r="N47" s="17"/>
      <c r="O47" s="17"/>
    </row>
    <row r="48" spans="1:15" ht="15.75">
      <c r="A48" s="17"/>
      <c r="B48" s="17"/>
      <c r="C48" s="17"/>
      <c r="D48" s="17"/>
      <c r="E48" s="17"/>
      <c r="F48" s="17"/>
      <c r="G48" s="18"/>
      <c r="H48" s="17"/>
      <c r="I48" s="17"/>
      <c r="J48" s="17"/>
      <c r="K48" s="17"/>
      <c r="L48" s="17"/>
      <c r="M48" s="17"/>
      <c r="N48" s="17"/>
      <c r="O48" s="17"/>
    </row>
    <row r="49" spans="1:15" ht="15.75">
      <c r="A49" s="17"/>
      <c r="B49" s="17"/>
      <c r="C49" s="17"/>
      <c r="D49" s="17"/>
      <c r="E49" s="17"/>
      <c r="F49" s="17"/>
      <c r="G49" s="18"/>
      <c r="H49" s="17"/>
      <c r="I49" s="17"/>
      <c r="J49" s="17"/>
      <c r="K49" s="17"/>
      <c r="L49" s="17"/>
      <c r="M49" s="17"/>
      <c r="N49" s="17"/>
      <c r="O49" s="17"/>
    </row>
    <row r="50" spans="1:15" ht="15.75">
      <c r="A50" s="17"/>
      <c r="B50" s="17"/>
      <c r="C50" s="17"/>
      <c r="D50" s="17"/>
      <c r="E50" s="17"/>
      <c r="F50" s="17"/>
      <c r="G50" s="18"/>
      <c r="H50" s="17"/>
      <c r="I50" s="17"/>
      <c r="J50" s="17"/>
      <c r="K50" s="17"/>
      <c r="L50" s="17"/>
      <c r="M50" s="17"/>
      <c r="N50" s="17"/>
      <c r="O50" s="17"/>
    </row>
    <row r="51" spans="1:15" ht="15.75">
      <c r="A51" s="17"/>
      <c r="B51" s="17"/>
      <c r="C51" s="17"/>
      <c r="D51" s="17"/>
      <c r="E51" s="17"/>
      <c r="F51" s="17"/>
      <c r="G51" s="18"/>
      <c r="H51" s="17"/>
      <c r="I51" s="17"/>
      <c r="J51" s="17"/>
      <c r="K51" s="17"/>
      <c r="L51" s="17"/>
      <c r="M51" s="17"/>
      <c r="N51" s="17"/>
      <c r="O51" s="17"/>
    </row>
    <row r="52" spans="1:15" ht="15.75">
      <c r="A52" s="17"/>
      <c r="B52" s="17"/>
      <c r="C52" s="17"/>
      <c r="D52" s="17"/>
      <c r="E52" s="17"/>
      <c r="F52" s="17"/>
      <c r="G52" s="18"/>
      <c r="H52" s="17"/>
      <c r="I52" s="17"/>
      <c r="J52" s="17"/>
      <c r="K52" s="17"/>
      <c r="L52" s="17"/>
      <c r="M52" s="17"/>
      <c r="N52" s="17"/>
      <c r="O52" s="17"/>
    </row>
    <row r="53" spans="1:15" ht="15.75">
      <c r="A53" s="17"/>
      <c r="B53" s="17"/>
      <c r="C53" s="17"/>
      <c r="D53" s="17"/>
      <c r="E53" s="17"/>
      <c r="F53" s="17"/>
      <c r="G53" s="18"/>
      <c r="H53" s="17"/>
      <c r="I53" s="17"/>
      <c r="J53" s="17"/>
      <c r="K53" s="17"/>
      <c r="L53" s="17"/>
      <c r="M53" s="17"/>
      <c r="N53" s="17"/>
      <c r="O53" s="17"/>
    </row>
    <row r="54" spans="1:15" ht="15.75">
      <c r="A54" s="17"/>
      <c r="B54" s="17"/>
      <c r="C54" s="17"/>
      <c r="D54" s="17"/>
      <c r="E54" s="17"/>
      <c r="F54" s="17"/>
      <c r="G54" s="18"/>
      <c r="H54" s="17"/>
      <c r="I54" s="17"/>
      <c r="J54" s="17"/>
      <c r="K54" s="17"/>
      <c r="L54" s="17"/>
      <c r="M54" s="17"/>
      <c r="N54" s="17"/>
      <c r="O54" s="17"/>
    </row>
    <row r="55" spans="1:15" ht="15.75">
      <c r="A55" s="17"/>
      <c r="B55" s="17"/>
      <c r="C55" s="17"/>
      <c r="D55" s="17"/>
      <c r="E55" s="17"/>
      <c r="F55" s="17"/>
      <c r="G55" s="18"/>
      <c r="H55" s="17"/>
      <c r="I55" s="17"/>
      <c r="J55" s="17"/>
      <c r="K55" s="17"/>
      <c r="L55" s="17"/>
      <c r="M55" s="17"/>
      <c r="N55" s="17"/>
      <c r="O55" s="17"/>
    </row>
    <row r="56" spans="1:15" ht="15.75">
      <c r="A56" s="18"/>
      <c r="B56" s="17"/>
      <c r="C56" s="17"/>
      <c r="D56" s="17"/>
      <c r="E56" s="17"/>
      <c r="F56" s="17"/>
      <c r="G56" s="17"/>
      <c r="H56" s="17"/>
      <c r="I56" s="17"/>
      <c r="J56" s="17"/>
      <c r="K56" s="17"/>
      <c r="L56" s="17"/>
      <c r="M56" s="17"/>
      <c r="N56" s="17"/>
      <c r="O56" s="17"/>
    </row>
    <row r="57" spans="1:15" ht="15.75">
      <c r="A57" s="17"/>
      <c r="B57" s="17"/>
      <c r="C57" s="17"/>
      <c r="D57" s="17"/>
      <c r="E57" s="19"/>
      <c r="F57" s="19"/>
      <c r="G57" s="19"/>
      <c r="H57" s="24" t="s">
        <v>536</v>
      </c>
      <c r="I57" s="24"/>
      <c r="J57" s="24"/>
      <c r="K57" s="19"/>
      <c r="L57" s="19"/>
      <c r="M57" s="19"/>
      <c r="N57" s="19"/>
      <c r="O57" s="19"/>
    </row>
    <row r="58" spans="1:15" ht="15">
      <c r="A58" s="17"/>
      <c r="B58" s="17"/>
      <c r="C58" s="17"/>
      <c r="D58" s="17"/>
      <c r="E58" s="19"/>
      <c r="F58" s="19"/>
      <c r="G58" s="19"/>
      <c r="H58" s="19"/>
      <c r="I58" s="19"/>
      <c r="J58" s="19"/>
      <c r="K58" s="19"/>
      <c r="L58" s="19"/>
      <c r="M58" s="19"/>
      <c r="N58" s="19"/>
      <c r="O58" s="19"/>
    </row>
    <row r="59" spans="1:15" ht="15">
      <c r="A59" s="17"/>
      <c r="B59" s="17"/>
      <c r="C59" s="17"/>
      <c r="D59" s="17"/>
      <c r="E59" s="19"/>
      <c r="F59" s="19"/>
      <c r="G59" s="19"/>
      <c r="H59" s="19"/>
      <c r="I59" s="19"/>
      <c r="J59" s="19"/>
      <c r="K59" s="19"/>
      <c r="L59" s="19"/>
      <c r="M59" s="19"/>
      <c r="N59" s="19"/>
      <c r="O59" s="19"/>
    </row>
    <row r="60" spans="1:15" ht="15">
      <c r="A60" s="20"/>
      <c r="B60" s="20"/>
      <c r="C60" s="17"/>
      <c r="D60" s="17"/>
      <c r="E60" s="19"/>
      <c r="F60" s="19"/>
      <c r="G60" s="19"/>
      <c r="H60" s="19"/>
      <c r="I60" s="19"/>
      <c r="J60" s="19"/>
      <c r="K60" s="19"/>
      <c r="L60" s="19"/>
      <c r="M60" s="19"/>
      <c r="N60" s="19"/>
      <c r="O60" s="19"/>
    </row>
    <row r="61" spans="1:15" ht="15">
      <c r="A61" s="17"/>
      <c r="B61" s="17"/>
      <c r="C61" s="17"/>
      <c r="D61" s="17"/>
      <c r="E61" s="17"/>
      <c r="F61" s="17"/>
      <c r="G61" s="17"/>
      <c r="H61" s="17"/>
      <c r="I61" s="17"/>
      <c r="J61" s="17"/>
      <c r="K61" s="17"/>
      <c r="L61" s="17"/>
      <c r="M61" s="17"/>
      <c r="N61" s="17"/>
      <c r="O61" s="17"/>
    </row>
    <row r="62" spans="1:15" ht="15">
      <c r="A62" s="17"/>
      <c r="B62" s="17"/>
      <c r="C62" s="17"/>
      <c r="D62" s="17"/>
      <c r="E62" s="17"/>
      <c r="F62" s="17"/>
      <c r="G62" s="17"/>
      <c r="H62" s="17"/>
      <c r="I62" s="17"/>
      <c r="J62" s="17"/>
      <c r="K62" s="17"/>
      <c r="L62" s="17"/>
      <c r="M62" s="17"/>
      <c r="N62" s="17"/>
      <c r="O62" s="17"/>
    </row>
    <row r="91" spans="1:15" ht="13.5" thickBot="1">
      <c r="A91" t="s">
        <v>28</v>
      </c>
      <c r="E91" s="6">
        <f>SUM(E17,E25,E32,E39)</f>
        <v>49362</v>
      </c>
      <c r="G91" s="6">
        <f>SUM(G17,G25,G32,G39)</f>
        <v>42520</v>
      </c>
      <c r="K91" s="6">
        <f>SUM(K17,K25,K32,K39)</f>
        <v>50520</v>
      </c>
      <c r="M91" s="94">
        <f>SUM(M17,M25,M32,M39)</f>
        <v>50520</v>
      </c>
      <c r="O91" s="94">
        <f>SUM(O17,O25,O32,O39)</f>
        <v>50520</v>
      </c>
    </row>
    <row r="92" ht="13.5" thickTop="1"/>
  </sheetData>
  <sheetProtection/>
  <mergeCells count="2">
    <mergeCell ref="A1:O1"/>
    <mergeCell ref="A3:O3"/>
  </mergeCells>
  <printOptions/>
  <pageMargins left="0.5" right="0.5" top="0.5" bottom="0.5" header="0.5" footer="0.5"/>
  <pageSetup fitToHeight="1" fitToWidth="1" horizontalDpi="600" verticalDpi="600" orientation="portrait" scale="78" r:id="rId1"/>
  <headerFooter alignWithMargins="0">
    <oddHeader>&amp;R&amp;D</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P57"/>
  <sheetViews>
    <sheetView zoomScale="90" zoomScaleNormal="90" zoomScalePageLayoutView="0" workbookViewId="0" topLeftCell="A1">
      <selection activeCell="P28" sqref="P28"/>
    </sheetView>
  </sheetViews>
  <sheetFormatPr defaultColWidth="9.140625" defaultRowHeight="12.75"/>
  <cols>
    <col min="9" max="10" width="0" style="0" hidden="1" customWidth="1"/>
    <col min="13" max="13" width="8.8515625" style="7" customWidth="1"/>
    <col min="15" max="15" width="11.28125" style="7" customWidth="1"/>
    <col min="26" max="26" width="11.28125" style="0" customWidth="1"/>
  </cols>
  <sheetData>
    <row r="1" spans="1:15" ht="15.75">
      <c r="A1" s="168" t="s">
        <v>21</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75">
      <c r="A3" s="168" t="s">
        <v>22</v>
      </c>
      <c r="B3" s="168"/>
      <c r="C3" s="168"/>
      <c r="D3" s="168"/>
      <c r="E3" s="168"/>
      <c r="F3" s="168"/>
      <c r="G3" s="168"/>
      <c r="H3" s="168"/>
      <c r="I3" s="168"/>
      <c r="J3" s="168"/>
      <c r="K3" s="168"/>
      <c r="L3" s="168"/>
      <c r="M3" s="168"/>
      <c r="N3" s="168"/>
      <c r="O3" s="168"/>
    </row>
    <row r="4" spans="1:15" ht="15">
      <c r="A4" s="17"/>
      <c r="B4" s="17"/>
      <c r="C4" s="17"/>
      <c r="D4" s="17"/>
      <c r="E4" s="17"/>
      <c r="F4" s="17"/>
      <c r="G4" s="17"/>
      <c r="H4" s="17"/>
      <c r="I4" s="17"/>
      <c r="J4" s="17"/>
      <c r="K4" s="17"/>
      <c r="L4" s="17"/>
      <c r="M4" s="17"/>
      <c r="N4" s="17"/>
      <c r="O4" s="17"/>
    </row>
    <row r="5" spans="1:15" ht="15">
      <c r="A5" s="17"/>
      <c r="B5" s="17"/>
      <c r="C5" s="17"/>
      <c r="D5" s="17"/>
      <c r="E5" s="17"/>
      <c r="F5" s="17"/>
      <c r="G5" s="17"/>
      <c r="H5" s="17"/>
      <c r="I5" s="17"/>
      <c r="J5" s="17"/>
      <c r="K5" s="17"/>
      <c r="L5" s="17"/>
      <c r="M5" s="17"/>
      <c r="N5" s="17"/>
      <c r="O5" s="17"/>
    </row>
    <row r="6" spans="1:15" ht="15">
      <c r="A6" s="17"/>
      <c r="B6" s="17"/>
      <c r="C6" s="17"/>
      <c r="D6" s="17"/>
      <c r="E6" s="17"/>
      <c r="F6" s="17"/>
      <c r="G6" s="17" t="s">
        <v>35</v>
      </c>
      <c r="H6" s="17"/>
      <c r="I6" s="17"/>
      <c r="J6" s="17"/>
      <c r="K6" s="17" t="s">
        <v>39</v>
      </c>
      <c r="L6" s="17"/>
      <c r="M6" s="17"/>
      <c r="N6" s="17"/>
      <c r="O6" s="17"/>
    </row>
    <row r="7" spans="1:15" ht="15">
      <c r="A7" s="17"/>
      <c r="B7" s="17"/>
      <c r="C7" s="17"/>
      <c r="D7" s="17"/>
      <c r="E7" s="17" t="s">
        <v>34</v>
      </c>
      <c r="F7" s="17"/>
      <c r="G7" s="17" t="s">
        <v>36</v>
      </c>
      <c r="H7" s="17"/>
      <c r="I7" s="17"/>
      <c r="J7" s="17"/>
      <c r="K7" s="17" t="s">
        <v>40</v>
      </c>
      <c r="L7" s="17"/>
      <c r="M7" s="17" t="s">
        <v>42</v>
      </c>
      <c r="N7" s="17"/>
      <c r="O7" s="17"/>
    </row>
    <row r="8" spans="1:15" ht="15">
      <c r="A8" s="17"/>
      <c r="B8" s="17"/>
      <c r="C8" s="17"/>
      <c r="D8" s="17"/>
      <c r="E8" s="17" t="s">
        <v>33</v>
      </c>
      <c r="F8" s="17"/>
      <c r="G8" s="17" t="s">
        <v>37</v>
      </c>
      <c r="H8" s="17"/>
      <c r="I8" s="17" t="s">
        <v>35</v>
      </c>
      <c r="J8" s="17"/>
      <c r="K8" s="17" t="s">
        <v>41</v>
      </c>
      <c r="L8" s="17"/>
      <c r="M8" s="17" t="s">
        <v>43</v>
      </c>
      <c r="N8" s="17"/>
      <c r="O8" s="17"/>
    </row>
    <row r="9" spans="1:16" ht="15">
      <c r="A9" s="17"/>
      <c r="B9" s="17"/>
      <c r="C9" s="17"/>
      <c r="D9" s="17"/>
      <c r="E9" s="17" t="s">
        <v>32</v>
      </c>
      <c r="F9" s="17"/>
      <c r="G9" s="17" t="s">
        <v>38</v>
      </c>
      <c r="H9" s="17"/>
      <c r="I9" s="17" t="s">
        <v>601</v>
      </c>
      <c r="J9" s="17"/>
      <c r="K9" s="17" t="s">
        <v>39</v>
      </c>
      <c r="L9" s="17"/>
      <c r="M9" s="17" t="s">
        <v>35</v>
      </c>
      <c r="N9" s="17"/>
      <c r="O9" s="17" t="s">
        <v>44</v>
      </c>
      <c r="P9" s="133"/>
    </row>
    <row r="10" spans="1:15" ht="15">
      <c r="A10" s="17" t="s">
        <v>23</v>
      </c>
      <c r="B10" s="17"/>
      <c r="C10" s="17" t="s">
        <v>0</v>
      </c>
      <c r="D10" s="17"/>
      <c r="E10" s="17">
        <v>2022</v>
      </c>
      <c r="F10" s="17"/>
      <c r="G10" s="17">
        <v>2023</v>
      </c>
      <c r="H10" s="17"/>
      <c r="I10" s="17">
        <v>2022</v>
      </c>
      <c r="J10" s="17"/>
      <c r="K10" s="17">
        <v>2024</v>
      </c>
      <c r="L10" s="17"/>
      <c r="M10" s="17">
        <v>2024</v>
      </c>
      <c r="N10" s="17"/>
      <c r="O10" s="17">
        <v>2024</v>
      </c>
    </row>
    <row r="11" spans="1:15" ht="15">
      <c r="A11" s="17"/>
      <c r="B11" s="17"/>
      <c r="C11" s="17"/>
      <c r="D11" s="17"/>
      <c r="E11" s="17"/>
      <c r="F11" s="17"/>
      <c r="G11" s="17"/>
      <c r="H11" s="17"/>
      <c r="I11" s="17"/>
      <c r="J11" s="17"/>
      <c r="K11" s="17"/>
      <c r="L11" s="17"/>
      <c r="M11" s="17"/>
      <c r="N11" s="17"/>
      <c r="O11" s="17"/>
    </row>
    <row r="12" spans="1:15" ht="15">
      <c r="A12" s="17"/>
      <c r="B12" s="17"/>
      <c r="C12" s="17"/>
      <c r="D12" s="17"/>
      <c r="E12" s="17"/>
      <c r="F12" s="17"/>
      <c r="G12" s="17"/>
      <c r="H12" s="17"/>
      <c r="I12" s="17"/>
      <c r="J12" s="17"/>
      <c r="K12" s="17"/>
      <c r="L12" s="17"/>
      <c r="M12" s="17"/>
      <c r="N12" s="17"/>
      <c r="O12" s="17"/>
    </row>
    <row r="13" spans="1:15" ht="15.75">
      <c r="A13" s="18" t="s">
        <v>93</v>
      </c>
      <c r="B13" s="17"/>
      <c r="C13" s="17"/>
      <c r="D13" s="17"/>
      <c r="E13" s="17"/>
      <c r="F13" s="17"/>
      <c r="G13" s="17"/>
      <c r="H13" s="17"/>
      <c r="I13" s="17"/>
      <c r="J13" s="17"/>
      <c r="K13" s="17"/>
      <c r="L13" s="17"/>
      <c r="M13" s="116"/>
      <c r="N13" s="116"/>
      <c r="O13" s="116"/>
    </row>
    <row r="14" spans="1:16" ht="15.75">
      <c r="A14" s="168" t="s">
        <v>94</v>
      </c>
      <c r="B14" s="168"/>
      <c r="C14" s="17"/>
      <c r="D14" s="17"/>
      <c r="E14" s="17"/>
      <c r="F14" s="17"/>
      <c r="G14" s="17"/>
      <c r="H14" s="17"/>
      <c r="I14" s="17"/>
      <c r="J14" s="17"/>
      <c r="K14" s="17"/>
      <c r="L14" s="17"/>
      <c r="M14" s="96"/>
      <c r="N14" s="96"/>
      <c r="O14" s="96"/>
      <c r="P14" s="131"/>
    </row>
    <row r="15" spans="1:16" ht="15">
      <c r="A15" s="17" t="s">
        <v>25</v>
      </c>
      <c r="B15" s="17"/>
      <c r="C15" s="17" t="s">
        <v>95</v>
      </c>
      <c r="D15" s="17"/>
      <c r="E15" s="21"/>
      <c r="F15" s="17"/>
      <c r="G15" s="21"/>
      <c r="H15" s="17"/>
      <c r="I15" s="21"/>
      <c r="J15" s="17"/>
      <c r="K15" s="21"/>
      <c r="L15" s="17"/>
      <c r="M15" s="136"/>
      <c r="N15" s="96"/>
      <c r="O15" s="136"/>
      <c r="P15" s="131"/>
    </row>
    <row r="16" spans="1:16" ht="15">
      <c r="A16" s="17" t="s">
        <v>26</v>
      </c>
      <c r="B16" s="17"/>
      <c r="C16" s="17" t="s">
        <v>96</v>
      </c>
      <c r="D16" s="17"/>
      <c r="E16" s="23"/>
      <c r="F16" s="17"/>
      <c r="G16" s="23"/>
      <c r="H16" s="17"/>
      <c r="I16" s="23"/>
      <c r="J16" s="17"/>
      <c r="K16" s="23"/>
      <c r="L16" s="17"/>
      <c r="M16" s="137"/>
      <c r="N16" s="96"/>
      <c r="O16" s="137"/>
      <c r="P16" s="131"/>
    </row>
    <row r="17" spans="1:16" ht="15">
      <c r="A17" s="17" t="s">
        <v>27</v>
      </c>
      <c r="B17" s="17"/>
      <c r="C17" s="17" t="s">
        <v>97</v>
      </c>
      <c r="D17" s="17"/>
      <c r="E17" s="21">
        <v>3000</v>
      </c>
      <c r="F17" s="17"/>
      <c r="G17" s="23">
        <v>1200</v>
      </c>
      <c r="H17" s="17"/>
      <c r="I17" s="21">
        <v>1031</v>
      </c>
      <c r="J17" s="17"/>
      <c r="K17" s="23">
        <v>3000</v>
      </c>
      <c r="L17" s="17"/>
      <c r="M17" s="137">
        <f>K17</f>
        <v>3000</v>
      </c>
      <c r="N17" s="96"/>
      <c r="O17" s="137">
        <f>K17</f>
        <v>3000</v>
      </c>
      <c r="P17" s="131"/>
    </row>
    <row r="18" spans="1:16" ht="15.75" thickBot="1">
      <c r="A18" s="20" t="s">
        <v>28</v>
      </c>
      <c r="B18" s="20"/>
      <c r="C18" s="17"/>
      <c r="D18" s="17"/>
      <c r="E18" s="33">
        <f>SUM(E15:E17)</f>
        <v>3000</v>
      </c>
      <c r="F18" s="17"/>
      <c r="G18" s="33">
        <f>SUM(G15:G17)</f>
        <v>1200</v>
      </c>
      <c r="H18" s="17"/>
      <c r="I18" s="33">
        <f>SUM(I15:I17)</f>
        <v>1031</v>
      </c>
      <c r="J18" s="17"/>
      <c r="K18" s="33">
        <f>SUM(K15:K17)</f>
        <v>3000</v>
      </c>
      <c r="L18" s="17"/>
      <c r="M18" s="138">
        <f>SUM(M15:M17)</f>
        <v>3000</v>
      </c>
      <c r="N18" s="96"/>
      <c r="O18" s="138">
        <f>SUM(O15:O17)</f>
        <v>3000</v>
      </c>
      <c r="P18" s="131"/>
    </row>
    <row r="19" spans="1:16" ht="15.75" thickTop="1">
      <c r="A19" s="17"/>
      <c r="B19" s="17"/>
      <c r="C19" s="17"/>
      <c r="D19" s="17"/>
      <c r="E19" s="17"/>
      <c r="F19" s="17"/>
      <c r="G19" s="17"/>
      <c r="H19" s="17"/>
      <c r="I19" s="17"/>
      <c r="J19" s="17"/>
      <c r="K19" s="17"/>
      <c r="L19" s="17"/>
      <c r="M19" s="139"/>
      <c r="N19" s="96"/>
      <c r="O19" s="139"/>
      <c r="P19" s="131"/>
    </row>
    <row r="20" spans="1:16" ht="15">
      <c r="A20" s="17"/>
      <c r="B20" s="17"/>
      <c r="C20" s="17"/>
      <c r="D20" s="17"/>
      <c r="E20" s="17"/>
      <c r="F20" s="17"/>
      <c r="G20" s="17"/>
      <c r="H20" s="17"/>
      <c r="I20" s="17"/>
      <c r="J20" s="17"/>
      <c r="K20" s="17"/>
      <c r="L20" s="17"/>
      <c r="M20" s="139"/>
      <c r="N20" s="96"/>
      <c r="O20" s="139"/>
      <c r="P20" s="131"/>
    </row>
    <row r="21" spans="1:16" ht="15.75">
      <c r="A21" s="18" t="s">
        <v>98</v>
      </c>
      <c r="B21" s="17"/>
      <c r="C21" s="17"/>
      <c r="D21" s="17"/>
      <c r="E21" s="17"/>
      <c r="F21" s="17"/>
      <c r="G21" s="17"/>
      <c r="H21" s="17"/>
      <c r="I21" s="17"/>
      <c r="J21" s="17"/>
      <c r="K21" s="17"/>
      <c r="L21" s="17"/>
      <c r="M21" s="139"/>
      <c r="N21" s="96"/>
      <c r="O21" s="139"/>
      <c r="P21" s="131"/>
    </row>
    <row r="22" spans="1:16" ht="15">
      <c r="A22" s="17" t="s">
        <v>99</v>
      </c>
      <c r="B22" s="17"/>
      <c r="C22" s="17" t="s">
        <v>108</v>
      </c>
      <c r="D22" s="17"/>
      <c r="E22" s="21">
        <v>24531</v>
      </c>
      <c r="F22" s="17"/>
      <c r="G22" s="21">
        <v>25500</v>
      </c>
      <c r="H22" s="17"/>
      <c r="I22" s="21">
        <v>24531</v>
      </c>
      <c r="J22" s="17"/>
      <c r="K22" s="21">
        <v>29325</v>
      </c>
      <c r="L22" s="17"/>
      <c r="M22" s="136">
        <f>K22</f>
        <v>29325</v>
      </c>
      <c r="N22" s="96"/>
      <c r="O22" s="136">
        <f>M22</f>
        <v>29325</v>
      </c>
      <c r="P22" s="131"/>
    </row>
    <row r="23" spans="1:16" ht="15">
      <c r="A23" s="17" t="s">
        <v>100</v>
      </c>
      <c r="B23" s="17"/>
      <c r="C23" s="17"/>
      <c r="D23" s="17"/>
      <c r="E23" s="19"/>
      <c r="F23" s="17"/>
      <c r="G23" s="19"/>
      <c r="H23" s="17"/>
      <c r="I23" s="19"/>
      <c r="J23" s="17"/>
      <c r="K23" s="19"/>
      <c r="L23" s="17"/>
      <c r="M23" s="142"/>
      <c r="N23" s="96"/>
      <c r="O23" s="142"/>
      <c r="P23" s="131"/>
    </row>
    <row r="24" spans="1:16" ht="15">
      <c r="A24" s="17" t="s">
        <v>101</v>
      </c>
      <c r="B24" s="17"/>
      <c r="C24" s="17" t="s">
        <v>102</v>
      </c>
      <c r="D24" s="17"/>
      <c r="E24" s="21">
        <v>1600</v>
      </c>
      <c r="F24" s="17"/>
      <c r="G24" s="21">
        <v>1500</v>
      </c>
      <c r="H24" s="17"/>
      <c r="I24" s="21">
        <v>800</v>
      </c>
      <c r="J24" s="17"/>
      <c r="K24" s="21">
        <v>1500</v>
      </c>
      <c r="L24" s="17"/>
      <c r="M24" s="136">
        <f>K24</f>
        <v>1500</v>
      </c>
      <c r="N24" s="96"/>
      <c r="O24" s="136">
        <f>M24</f>
        <v>1500</v>
      </c>
      <c r="P24" s="131"/>
    </row>
    <row r="25" spans="1:16" ht="15">
      <c r="A25" s="17" t="s">
        <v>103</v>
      </c>
      <c r="B25" s="17"/>
      <c r="C25" s="17"/>
      <c r="D25" s="17"/>
      <c r="E25" s="19"/>
      <c r="F25" s="17"/>
      <c r="G25" s="19"/>
      <c r="H25" s="17"/>
      <c r="I25" s="19"/>
      <c r="J25" s="17"/>
      <c r="K25" s="19"/>
      <c r="L25" s="17"/>
      <c r="M25" s="142"/>
      <c r="N25" s="96"/>
      <c r="O25" s="142"/>
      <c r="P25" s="131"/>
    </row>
    <row r="26" spans="1:16" ht="15">
      <c r="A26" s="20" t="s">
        <v>104</v>
      </c>
      <c r="B26" s="20"/>
      <c r="C26" s="17" t="s">
        <v>106</v>
      </c>
      <c r="D26" s="17"/>
      <c r="E26" s="21"/>
      <c r="F26" s="17"/>
      <c r="G26" s="21"/>
      <c r="H26" s="17"/>
      <c r="I26" s="21"/>
      <c r="J26" s="17"/>
      <c r="K26" s="21"/>
      <c r="L26" s="17"/>
      <c r="M26" s="136"/>
      <c r="N26" s="96"/>
      <c r="O26" s="136"/>
      <c r="P26" s="131"/>
    </row>
    <row r="27" spans="1:16" ht="15">
      <c r="A27" s="17" t="s">
        <v>105</v>
      </c>
      <c r="B27" s="17"/>
      <c r="C27" s="17" t="s">
        <v>107</v>
      </c>
      <c r="D27" s="17"/>
      <c r="E27" s="23">
        <v>962</v>
      </c>
      <c r="F27" s="17"/>
      <c r="G27" s="23">
        <v>57733</v>
      </c>
      <c r="H27" s="17"/>
      <c r="I27" s="23">
        <v>50000</v>
      </c>
      <c r="J27" s="17"/>
      <c r="K27" s="23">
        <v>40000</v>
      </c>
      <c r="L27" s="17"/>
      <c r="M27" s="137">
        <f>K27</f>
        <v>40000</v>
      </c>
      <c r="N27" s="96"/>
      <c r="O27" s="137">
        <v>40000</v>
      </c>
      <c r="P27" s="131"/>
    </row>
    <row r="28" spans="1:16" ht="15">
      <c r="A28" s="17" t="s">
        <v>524</v>
      </c>
      <c r="B28" s="17"/>
      <c r="C28" s="17"/>
      <c r="D28" s="17"/>
      <c r="E28" s="23">
        <v>1500</v>
      </c>
      <c r="F28" s="17"/>
      <c r="G28" s="23">
        <v>1500</v>
      </c>
      <c r="H28" s="17"/>
      <c r="I28" s="23"/>
      <c r="J28" s="17"/>
      <c r="K28" s="23">
        <v>1500</v>
      </c>
      <c r="L28" s="17"/>
      <c r="M28" s="137">
        <f>K28</f>
        <v>1500</v>
      </c>
      <c r="N28" s="96"/>
      <c r="O28" s="137">
        <f>M28</f>
        <v>1500</v>
      </c>
      <c r="P28" s="131"/>
    </row>
    <row r="29" spans="1:16" ht="15">
      <c r="A29" s="17"/>
      <c r="B29" s="17"/>
      <c r="C29" s="17"/>
      <c r="D29" s="17"/>
      <c r="E29" s="32"/>
      <c r="F29" s="17"/>
      <c r="G29" s="19"/>
      <c r="H29" s="17"/>
      <c r="I29" s="32"/>
      <c r="J29" s="17"/>
      <c r="K29" s="19"/>
      <c r="L29" s="17"/>
      <c r="M29" s="142"/>
      <c r="N29" s="96"/>
      <c r="O29" s="142"/>
      <c r="P29" s="131"/>
    </row>
    <row r="30" spans="1:16" ht="15.75" thickBot="1">
      <c r="A30" s="167" t="s">
        <v>28</v>
      </c>
      <c r="B30" s="167"/>
      <c r="C30" s="167"/>
      <c r="D30" s="17"/>
      <c r="E30" s="33">
        <f>SUM(E22:E28)</f>
        <v>28593</v>
      </c>
      <c r="F30" s="19"/>
      <c r="G30" s="26">
        <f>SUM(G22:G28)</f>
        <v>86233</v>
      </c>
      <c r="H30" s="19"/>
      <c r="I30" s="33">
        <f>SUM(I22:I28)</f>
        <v>75331</v>
      </c>
      <c r="J30" s="19"/>
      <c r="K30" s="26">
        <f>SUM(K22:K28)</f>
        <v>72325</v>
      </c>
      <c r="L30" s="19"/>
      <c r="M30" s="141">
        <f>SUM(M22:M28)</f>
        <v>72325</v>
      </c>
      <c r="N30" s="98"/>
      <c r="O30" s="141">
        <f>SUM(O22:O28)</f>
        <v>72325</v>
      </c>
      <c r="P30" s="131"/>
    </row>
    <row r="31" spans="1:16" ht="15.75" thickTop="1">
      <c r="A31" s="20"/>
      <c r="B31" s="20"/>
      <c r="C31" s="20"/>
      <c r="D31" s="17"/>
      <c r="E31" s="19"/>
      <c r="F31" s="19"/>
      <c r="G31" s="19"/>
      <c r="H31" s="19"/>
      <c r="I31" s="19"/>
      <c r="J31" s="19"/>
      <c r="K31" s="19"/>
      <c r="L31" s="19"/>
      <c r="M31" s="142"/>
      <c r="N31" s="98"/>
      <c r="O31" s="142"/>
      <c r="P31" s="131"/>
    </row>
    <row r="32" spans="1:16" ht="15.75" thickBot="1">
      <c r="A32" s="20"/>
      <c r="B32" s="20" t="s">
        <v>523</v>
      </c>
      <c r="C32" s="20"/>
      <c r="D32" s="17"/>
      <c r="E32" s="26">
        <f>SUM(E18,E30,)</f>
        <v>31593</v>
      </c>
      <c r="F32" s="19"/>
      <c r="G32" s="26">
        <f>G18+G30</f>
        <v>87433</v>
      </c>
      <c r="H32" s="19"/>
      <c r="I32" s="26">
        <f>SUM(I18,I30,)</f>
        <v>76362</v>
      </c>
      <c r="J32" s="19"/>
      <c r="K32" s="26">
        <f>SUM(K30,K18,)</f>
        <v>75325</v>
      </c>
      <c r="L32" s="19"/>
      <c r="M32" s="141">
        <f>SUM(M18,M30,)</f>
        <v>75325</v>
      </c>
      <c r="N32" s="98"/>
      <c r="O32" s="141">
        <f>SUM(O30,O18)</f>
        <v>75325</v>
      </c>
      <c r="P32" s="131"/>
    </row>
    <row r="33" spans="1:16" ht="15.75" thickTop="1">
      <c r="A33" s="17"/>
      <c r="B33" s="17"/>
      <c r="C33" s="17"/>
      <c r="D33" s="17"/>
      <c r="E33" s="19"/>
      <c r="F33" s="19"/>
      <c r="G33" s="19"/>
      <c r="H33" s="19"/>
      <c r="I33" s="19"/>
      <c r="J33" s="19"/>
      <c r="K33" s="19"/>
      <c r="L33" s="19"/>
      <c r="M33" s="142"/>
      <c r="N33" s="98"/>
      <c r="O33" s="142"/>
      <c r="P33" s="131"/>
    </row>
    <row r="34" spans="1:16" ht="15">
      <c r="A34" s="20"/>
      <c r="B34" s="20"/>
      <c r="C34" s="17"/>
      <c r="D34" s="17"/>
      <c r="E34" s="19"/>
      <c r="F34" s="19"/>
      <c r="G34" s="19"/>
      <c r="H34" s="19"/>
      <c r="I34" s="19"/>
      <c r="J34" s="19"/>
      <c r="K34" s="19"/>
      <c r="L34" s="19"/>
      <c r="M34" s="142"/>
      <c r="N34" s="98"/>
      <c r="O34" s="142"/>
      <c r="P34" s="131"/>
    </row>
    <row r="35" spans="1:16" ht="15">
      <c r="A35" s="20" t="s">
        <v>28</v>
      </c>
      <c r="B35" s="20" t="s">
        <v>8</v>
      </c>
      <c r="C35" s="17"/>
      <c r="D35" s="17"/>
      <c r="E35" s="19"/>
      <c r="F35" s="19"/>
      <c r="G35" s="19"/>
      <c r="H35" s="19"/>
      <c r="I35" s="19"/>
      <c r="J35" s="19"/>
      <c r="K35" s="19"/>
      <c r="L35" s="19"/>
      <c r="M35" s="142"/>
      <c r="N35" s="98"/>
      <c r="O35" s="142"/>
      <c r="P35" s="131"/>
    </row>
    <row r="36" spans="1:16" ht="15.75" thickBot="1">
      <c r="A36" s="17" t="s">
        <v>505</v>
      </c>
      <c r="B36" s="17" t="s">
        <v>504</v>
      </c>
      <c r="C36" s="17"/>
      <c r="D36" s="17"/>
      <c r="E36" s="26">
        <f>SUM('General Govt.support 1'!E44,'General Govt. support 2'!E49,'General Govt. support 3'!E41,'General Govt. support 4 '!E32)</f>
        <v>247824</v>
      </c>
      <c r="F36" s="19"/>
      <c r="G36" s="26">
        <f>SUM('General Govt.support 1'!G44,'General Govt. support 2'!G49,'General Govt. support 3'!G41,'General Govt. support 4 '!G32)</f>
        <v>283487</v>
      </c>
      <c r="H36" s="19"/>
      <c r="I36" s="26">
        <f>SUM('General Govt.support 1'!I44,'General Govt. support 2'!I49,'General Govt. support 3'!I41,'General Govt. support 4 '!I32)</f>
        <v>230504</v>
      </c>
      <c r="J36" s="19"/>
      <c r="K36" s="26">
        <f>SUM(K32,'General Govt. support 3'!K41,'General Govt. support 2'!K49,'General Govt.support 1'!K44)</f>
        <v>286077</v>
      </c>
      <c r="L36" s="19"/>
      <c r="M36" s="141">
        <f>SUM(M32,'General Govt. support 3'!M41,'General Govt. support 2'!M49,'General Govt.support 1'!M44,)</f>
        <v>286077</v>
      </c>
      <c r="N36" s="98"/>
      <c r="O36" s="143">
        <f>SUM(O32,'General Govt. support 3'!O41,'General Govt. support 2'!O49,'General Govt.support 1'!O44,)</f>
        <v>286077</v>
      </c>
      <c r="P36" s="131"/>
    </row>
    <row r="37" spans="1:16" ht="16.5" thickTop="1">
      <c r="A37" s="18"/>
      <c r="B37" s="17"/>
      <c r="C37" s="17"/>
      <c r="D37" s="17"/>
      <c r="E37" s="19"/>
      <c r="F37" s="19"/>
      <c r="G37" s="19"/>
      <c r="H37" s="19"/>
      <c r="I37" s="19"/>
      <c r="J37" s="19"/>
      <c r="K37" s="19"/>
      <c r="L37" s="19"/>
      <c r="M37" s="98"/>
      <c r="N37" s="98"/>
      <c r="O37" s="98"/>
      <c r="P37" s="131"/>
    </row>
    <row r="38" spans="1:15" ht="15.75">
      <c r="A38" s="18"/>
      <c r="B38" s="17"/>
      <c r="C38" s="17"/>
      <c r="D38" s="17"/>
      <c r="E38" s="19"/>
      <c r="F38" s="19"/>
      <c r="G38" s="19"/>
      <c r="H38" s="19"/>
      <c r="I38" s="19"/>
      <c r="J38" s="19"/>
      <c r="K38" s="19"/>
      <c r="L38" s="19"/>
      <c r="M38" s="19"/>
      <c r="N38" s="19"/>
      <c r="O38" s="19"/>
    </row>
    <row r="39" spans="1:15" ht="15.75">
      <c r="A39" s="18"/>
      <c r="B39" s="17"/>
      <c r="C39" s="17"/>
      <c r="D39" s="17"/>
      <c r="E39" s="19"/>
      <c r="F39" s="19"/>
      <c r="G39" s="19"/>
      <c r="H39" s="19"/>
      <c r="I39" s="19"/>
      <c r="J39" s="19"/>
      <c r="K39" s="19"/>
      <c r="L39" s="19"/>
      <c r="M39" s="19"/>
      <c r="N39" s="19"/>
      <c r="O39" s="19"/>
    </row>
    <row r="40" spans="1:15" ht="15.75">
      <c r="A40" s="18"/>
      <c r="B40" s="17"/>
      <c r="C40" s="17"/>
      <c r="D40" s="17"/>
      <c r="E40" s="19"/>
      <c r="F40" s="19"/>
      <c r="G40" s="19"/>
      <c r="H40" s="19"/>
      <c r="I40" s="19"/>
      <c r="J40" s="19"/>
      <c r="K40" s="19"/>
      <c r="L40" s="19"/>
      <c r="M40" s="19"/>
      <c r="N40" s="19"/>
      <c r="O40" s="19"/>
    </row>
    <row r="41" spans="1:15" ht="15.75">
      <c r="A41" s="18"/>
      <c r="B41" s="17"/>
      <c r="C41" s="17"/>
      <c r="D41" s="17"/>
      <c r="E41" s="19"/>
      <c r="F41" s="19"/>
      <c r="G41" s="19"/>
      <c r="H41" s="19"/>
      <c r="I41" s="19"/>
      <c r="J41" s="19"/>
      <c r="K41" s="19"/>
      <c r="L41" s="19"/>
      <c r="M41" s="19"/>
      <c r="N41" s="19"/>
      <c r="O41" s="19"/>
    </row>
    <row r="42" spans="1:15" ht="15.75">
      <c r="A42" s="18"/>
      <c r="B42" s="17"/>
      <c r="C42" s="17"/>
      <c r="D42" s="17"/>
      <c r="E42" s="19"/>
      <c r="F42" s="19"/>
      <c r="G42" s="19"/>
      <c r="H42" s="19"/>
      <c r="I42" s="19"/>
      <c r="J42" s="19"/>
      <c r="K42" s="19"/>
      <c r="L42" s="19"/>
      <c r="M42" s="19"/>
      <c r="N42" s="19"/>
      <c r="O42" s="19"/>
    </row>
    <row r="43" spans="1:15" ht="15.75">
      <c r="A43" s="18"/>
      <c r="B43" s="17"/>
      <c r="C43" s="17"/>
      <c r="D43" s="17"/>
      <c r="E43" s="19"/>
      <c r="F43" s="19"/>
      <c r="G43" s="19"/>
      <c r="H43" s="19"/>
      <c r="I43" s="19"/>
      <c r="J43" s="19"/>
      <c r="K43" s="19"/>
      <c r="L43" s="19"/>
      <c r="M43" s="19"/>
      <c r="N43" s="19"/>
      <c r="O43" s="19"/>
    </row>
    <row r="44" spans="1:15" ht="15.75">
      <c r="A44" s="18"/>
      <c r="B44" s="17"/>
      <c r="C44" s="17"/>
      <c r="D44" s="17"/>
      <c r="E44" s="19"/>
      <c r="F44" s="19"/>
      <c r="G44" s="19"/>
      <c r="H44" s="19"/>
      <c r="I44" s="19"/>
      <c r="J44" s="19"/>
      <c r="K44" s="19"/>
      <c r="L44" s="19"/>
      <c r="M44" s="19"/>
      <c r="N44" s="19"/>
      <c r="O44" s="19"/>
    </row>
    <row r="45" spans="1:15" ht="15.75">
      <c r="A45" s="18"/>
      <c r="B45" s="17"/>
      <c r="C45" s="17"/>
      <c r="D45" s="17"/>
      <c r="E45" s="19"/>
      <c r="F45" s="19"/>
      <c r="G45" s="19"/>
      <c r="H45" s="19"/>
      <c r="I45" s="19"/>
      <c r="J45" s="19"/>
      <c r="K45" s="19"/>
      <c r="L45" s="19"/>
      <c r="M45" s="19"/>
      <c r="N45" s="19"/>
      <c r="O45" s="19"/>
    </row>
    <row r="46" spans="1:15" ht="15.75">
      <c r="A46" s="18"/>
      <c r="B46" s="17"/>
      <c r="C46" s="17"/>
      <c r="D46" s="17"/>
      <c r="E46" s="19"/>
      <c r="F46" s="19"/>
      <c r="G46" s="19"/>
      <c r="H46" s="19"/>
      <c r="I46" s="19"/>
      <c r="J46" s="19"/>
      <c r="K46" s="19"/>
      <c r="L46" s="19"/>
      <c r="M46" s="19"/>
      <c r="N46" s="19"/>
      <c r="O46" s="19"/>
    </row>
    <row r="47" spans="1:15" ht="15.75">
      <c r="A47" s="18"/>
      <c r="B47" s="17"/>
      <c r="C47" s="17"/>
      <c r="D47" s="17"/>
      <c r="E47" s="19"/>
      <c r="F47" s="19"/>
      <c r="G47" s="19"/>
      <c r="H47" s="19"/>
      <c r="I47" s="19"/>
      <c r="J47" s="19"/>
      <c r="K47" s="19"/>
      <c r="L47" s="19"/>
      <c r="M47" s="19"/>
      <c r="N47" s="19"/>
      <c r="O47" s="19"/>
    </row>
    <row r="48" spans="1:15" ht="15.75">
      <c r="A48" s="18"/>
      <c r="B48" s="17"/>
      <c r="C48" s="17"/>
      <c r="D48" s="17"/>
      <c r="E48" s="19"/>
      <c r="F48" s="19"/>
      <c r="G48" s="19"/>
      <c r="H48" s="19"/>
      <c r="I48" s="19"/>
      <c r="J48" s="19"/>
      <c r="K48" s="19"/>
      <c r="L48" s="19"/>
      <c r="M48" s="19"/>
      <c r="N48" s="19"/>
      <c r="O48" s="19"/>
    </row>
    <row r="49" spans="1:15" ht="15.75">
      <c r="A49" s="18"/>
      <c r="B49" s="17"/>
      <c r="C49" s="17"/>
      <c r="D49" s="17"/>
      <c r="E49" s="19"/>
      <c r="F49" s="19"/>
      <c r="G49" s="19"/>
      <c r="H49" s="19"/>
      <c r="I49" s="19"/>
      <c r="J49" s="19"/>
      <c r="K49" s="19"/>
      <c r="L49" s="19"/>
      <c r="M49" s="19"/>
      <c r="N49" s="19"/>
      <c r="O49" s="19"/>
    </row>
    <row r="50" spans="1:15" ht="15.75">
      <c r="A50" s="18"/>
      <c r="B50" s="17"/>
      <c r="C50" s="17"/>
      <c r="D50" s="17"/>
      <c r="E50" s="19"/>
      <c r="F50" s="19"/>
      <c r="G50" s="19"/>
      <c r="H50" s="19"/>
      <c r="I50" s="19"/>
      <c r="J50" s="19"/>
      <c r="K50" s="19"/>
      <c r="L50" s="19"/>
      <c r="M50" s="19"/>
      <c r="N50" s="19"/>
      <c r="O50" s="19"/>
    </row>
    <row r="51" spans="1:15" ht="15.75">
      <c r="A51" s="18"/>
      <c r="B51" s="17"/>
      <c r="C51" s="17"/>
      <c r="D51" s="17"/>
      <c r="E51" s="19"/>
      <c r="F51" s="19"/>
      <c r="G51" s="19"/>
      <c r="H51" s="19"/>
      <c r="I51" s="19"/>
      <c r="J51" s="19"/>
      <c r="K51" s="19"/>
      <c r="L51" s="19"/>
      <c r="M51" s="19"/>
      <c r="N51" s="19"/>
      <c r="O51" s="19"/>
    </row>
    <row r="52" spans="1:15" ht="15.75">
      <c r="A52" s="18"/>
      <c r="B52" s="17"/>
      <c r="C52" s="17"/>
      <c r="D52" s="17"/>
      <c r="E52" s="19"/>
      <c r="F52" s="19"/>
      <c r="G52" s="19"/>
      <c r="H52" s="19"/>
      <c r="I52" s="19"/>
      <c r="J52" s="19"/>
      <c r="K52" s="19"/>
      <c r="L52" s="19"/>
      <c r="M52" s="19"/>
      <c r="N52" s="19"/>
      <c r="O52" s="19"/>
    </row>
    <row r="53" spans="1:15" ht="15">
      <c r="A53" s="17"/>
      <c r="B53" s="17"/>
      <c r="C53" s="17"/>
      <c r="D53" s="17"/>
      <c r="E53" s="19"/>
      <c r="F53" s="19"/>
      <c r="G53" s="19"/>
      <c r="H53" s="19"/>
      <c r="I53" s="19"/>
      <c r="J53" s="19"/>
      <c r="K53" s="19"/>
      <c r="L53" s="19"/>
      <c r="M53" s="19"/>
      <c r="N53" s="19"/>
      <c r="O53" s="19"/>
    </row>
    <row r="54" spans="1:15" ht="15">
      <c r="A54" s="17"/>
      <c r="B54" s="17"/>
      <c r="C54" s="17"/>
      <c r="D54" s="17"/>
      <c r="E54" s="19"/>
      <c r="F54" s="19"/>
      <c r="G54" s="19"/>
      <c r="H54" s="19"/>
      <c r="I54" s="19"/>
      <c r="J54" s="19"/>
      <c r="K54" s="19"/>
      <c r="L54" s="19"/>
      <c r="M54" s="19"/>
      <c r="N54" s="19"/>
      <c r="O54" s="19"/>
    </row>
    <row r="55" spans="1:15" ht="15">
      <c r="A55" s="17"/>
      <c r="B55" s="17"/>
      <c r="C55" s="17"/>
      <c r="D55" s="17"/>
      <c r="E55" s="19"/>
      <c r="F55" s="19"/>
      <c r="G55" s="19"/>
      <c r="H55" s="19"/>
      <c r="I55" s="19"/>
      <c r="J55" s="19"/>
      <c r="K55" s="19"/>
      <c r="L55" s="19"/>
      <c r="M55" s="19"/>
      <c r="N55" s="19"/>
      <c r="O55" s="19"/>
    </row>
    <row r="56" spans="1:15" ht="15.75">
      <c r="A56" s="20"/>
      <c r="B56" s="20"/>
      <c r="C56" s="17"/>
      <c r="D56" s="17"/>
      <c r="E56" s="19"/>
      <c r="F56" s="19"/>
      <c r="G56" s="19"/>
      <c r="H56" s="24" t="s">
        <v>537</v>
      </c>
      <c r="I56" s="24"/>
      <c r="J56" s="24"/>
      <c r="K56" s="19"/>
      <c r="L56" s="19"/>
      <c r="M56" s="19"/>
      <c r="N56" s="19"/>
      <c r="O56" s="19"/>
    </row>
    <row r="57" spans="1:15" ht="15">
      <c r="A57" s="17"/>
      <c r="B57" s="17"/>
      <c r="C57" s="17"/>
      <c r="D57" s="17"/>
      <c r="E57" s="19"/>
      <c r="F57" s="19"/>
      <c r="G57" s="19"/>
      <c r="H57" s="19"/>
      <c r="I57" s="19"/>
      <c r="J57" s="19"/>
      <c r="K57" s="19"/>
      <c r="L57" s="19"/>
      <c r="M57" s="19"/>
      <c r="N57" s="19"/>
      <c r="O57" s="19"/>
    </row>
  </sheetData>
  <sheetProtection/>
  <mergeCells count="4">
    <mergeCell ref="A1:O1"/>
    <mergeCell ref="A3:O3"/>
    <mergeCell ref="A14:B14"/>
    <mergeCell ref="A30:C30"/>
  </mergeCells>
  <printOptions/>
  <pageMargins left="0.5" right="0.5" top="0.5" bottom="0.5" header="0.5" footer="0.5"/>
  <pageSetup fitToHeight="1" fitToWidth="1" horizontalDpi="600" verticalDpi="600" orientation="portrait" scale="80" r:id="rId1"/>
  <headerFooter alignWithMargins="0">
    <oddHeader>&amp;R&amp;D</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P58"/>
  <sheetViews>
    <sheetView zoomScale="90" zoomScaleNormal="90" zoomScalePageLayoutView="0" workbookViewId="0" topLeftCell="A1">
      <selection activeCell="O40" sqref="O40"/>
    </sheetView>
  </sheetViews>
  <sheetFormatPr defaultColWidth="9.140625" defaultRowHeight="12.75"/>
  <cols>
    <col min="9" max="10" width="0" style="0" hidden="1" customWidth="1"/>
    <col min="13" max="13" width="8.8515625" style="7" customWidth="1"/>
    <col min="15" max="15" width="11.7109375" style="7" customWidth="1"/>
    <col min="26" max="26" width="11.28125" style="0" customWidth="1"/>
  </cols>
  <sheetData>
    <row r="1" spans="1:15" ht="15.75">
      <c r="A1" s="168" t="s">
        <v>21</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
      <c r="A3" s="17"/>
      <c r="B3" s="17"/>
      <c r="C3" s="17"/>
      <c r="D3" s="17"/>
      <c r="E3" s="17"/>
      <c r="F3" s="17"/>
      <c r="G3" s="17"/>
      <c r="H3" s="17"/>
      <c r="I3" s="17"/>
      <c r="J3" s="17"/>
      <c r="K3" s="17"/>
      <c r="L3" s="17"/>
      <c r="M3" s="17"/>
      <c r="N3" s="17"/>
      <c r="O3" s="17"/>
    </row>
    <row r="4" spans="1:16" ht="15">
      <c r="A4" s="17"/>
      <c r="B4" s="17"/>
      <c r="C4" s="17"/>
      <c r="D4" s="17"/>
      <c r="E4" s="17"/>
      <c r="F4" s="17"/>
      <c r="G4" s="17"/>
      <c r="H4" s="17"/>
      <c r="I4" s="17"/>
      <c r="J4" s="17"/>
      <c r="K4" s="17"/>
      <c r="L4" s="17"/>
      <c r="M4" s="17"/>
      <c r="N4" s="17"/>
      <c r="O4" s="17"/>
      <c r="P4" s="7"/>
    </row>
    <row r="5" spans="1:16" ht="15">
      <c r="A5" s="17"/>
      <c r="B5" s="17"/>
      <c r="C5" s="17"/>
      <c r="D5" s="17"/>
      <c r="E5" s="17"/>
      <c r="F5" s="17"/>
      <c r="G5" s="17" t="s">
        <v>35</v>
      </c>
      <c r="H5" s="17"/>
      <c r="I5" s="17"/>
      <c r="J5" s="17"/>
      <c r="K5" s="17" t="s">
        <v>39</v>
      </c>
      <c r="L5" s="17"/>
      <c r="M5" s="17"/>
      <c r="N5" s="17"/>
      <c r="O5" s="17"/>
      <c r="P5" s="7"/>
    </row>
    <row r="6" spans="1:16" ht="15">
      <c r="A6" s="17"/>
      <c r="B6" s="17"/>
      <c r="C6" s="17"/>
      <c r="D6" s="17"/>
      <c r="E6" s="17" t="s">
        <v>34</v>
      </c>
      <c r="F6" s="17"/>
      <c r="G6" s="17" t="s">
        <v>36</v>
      </c>
      <c r="H6" s="17"/>
      <c r="I6" s="17"/>
      <c r="J6" s="17"/>
      <c r="K6" s="17" t="s">
        <v>40</v>
      </c>
      <c r="L6" s="17"/>
      <c r="M6" s="17" t="s">
        <v>42</v>
      </c>
      <c r="N6" s="17"/>
      <c r="O6" s="17"/>
      <c r="P6" s="7"/>
    </row>
    <row r="7" spans="1:16" ht="15">
      <c r="A7" s="17"/>
      <c r="B7" s="17"/>
      <c r="C7" s="17"/>
      <c r="D7" s="17"/>
      <c r="E7" s="17" t="s">
        <v>33</v>
      </c>
      <c r="F7" s="17"/>
      <c r="G7" s="17" t="s">
        <v>37</v>
      </c>
      <c r="H7" s="17"/>
      <c r="I7" s="17" t="s">
        <v>35</v>
      </c>
      <c r="J7" s="17"/>
      <c r="K7" s="17" t="s">
        <v>41</v>
      </c>
      <c r="L7" s="17"/>
      <c r="M7" s="17" t="s">
        <v>43</v>
      </c>
      <c r="N7" s="17"/>
      <c r="O7" s="17"/>
      <c r="P7" s="7"/>
    </row>
    <row r="8" spans="1:16" ht="15">
      <c r="A8" s="17"/>
      <c r="B8" s="17"/>
      <c r="C8" s="17"/>
      <c r="D8" s="17"/>
      <c r="E8" s="17" t="s">
        <v>32</v>
      </c>
      <c r="F8" s="17"/>
      <c r="G8" s="17" t="s">
        <v>38</v>
      </c>
      <c r="H8" s="17"/>
      <c r="I8" s="17" t="s">
        <v>585</v>
      </c>
      <c r="J8" s="17"/>
      <c r="K8" s="17" t="s">
        <v>39</v>
      </c>
      <c r="L8" s="17"/>
      <c r="M8" s="17" t="s">
        <v>35</v>
      </c>
      <c r="N8" s="17"/>
      <c r="O8" s="17" t="s">
        <v>44</v>
      </c>
      <c r="P8" s="7"/>
    </row>
    <row r="9" spans="1:16" ht="15">
      <c r="A9" s="17" t="s">
        <v>23</v>
      </c>
      <c r="B9" s="17"/>
      <c r="C9" s="17" t="s">
        <v>0</v>
      </c>
      <c r="D9" s="17"/>
      <c r="E9" s="17">
        <v>2022</v>
      </c>
      <c r="F9" s="17"/>
      <c r="G9" s="17">
        <v>2023</v>
      </c>
      <c r="H9" s="17"/>
      <c r="I9" s="17">
        <v>2022</v>
      </c>
      <c r="J9" s="17"/>
      <c r="K9" s="17">
        <v>2024</v>
      </c>
      <c r="L9" s="17"/>
      <c r="M9" s="17">
        <v>2024</v>
      </c>
      <c r="N9" s="17"/>
      <c r="O9" s="17">
        <v>2024</v>
      </c>
      <c r="P9" s="134"/>
    </row>
    <row r="10" spans="1:16" ht="15">
      <c r="A10" s="17"/>
      <c r="B10" s="17"/>
      <c r="C10" s="17"/>
      <c r="D10" s="17"/>
      <c r="E10" s="17"/>
      <c r="F10" s="17"/>
      <c r="G10" s="17"/>
      <c r="H10" s="17"/>
      <c r="I10" s="17"/>
      <c r="J10" s="17"/>
      <c r="K10" s="17"/>
      <c r="L10" s="17"/>
      <c r="M10" s="17"/>
      <c r="N10" s="17"/>
      <c r="O10" s="17"/>
      <c r="P10" s="7"/>
    </row>
    <row r="11" spans="1:16" ht="15.75">
      <c r="A11" s="168" t="s">
        <v>109</v>
      </c>
      <c r="B11" s="168"/>
      <c r="C11" s="168"/>
      <c r="D11" s="168"/>
      <c r="E11" s="168"/>
      <c r="F11" s="168"/>
      <c r="G11" s="168"/>
      <c r="H11" s="168"/>
      <c r="I11" s="168"/>
      <c r="J11" s="168"/>
      <c r="K11" s="168"/>
      <c r="L11" s="168"/>
      <c r="M11" s="168"/>
      <c r="N11" s="168"/>
      <c r="O11" s="168"/>
      <c r="P11" s="7"/>
    </row>
    <row r="12" spans="1:15" ht="15">
      <c r="A12" s="17"/>
      <c r="B12" s="17"/>
      <c r="C12" s="17"/>
      <c r="D12" s="17"/>
      <c r="E12" s="17"/>
      <c r="F12" s="17"/>
      <c r="G12" s="17"/>
      <c r="H12" s="17"/>
      <c r="I12" s="17"/>
      <c r="J12" s="17"/>
      <c r="K12" s="17"/>
      <c r="L12" s="17"/>
      <c r="M12" s="17"/>
      <c r="N12" s="17"/>
      <c r="O12" s="17"/>
    </row>
    <row r="13" spans="1:15" ht="15">
      <c r="A13" s="17"/>
      <c r="B13" s="17"/>
      <c r="C13" s="17"/>
      <c r="D13" s="17"/>
      <c r="E13" s="17"/>
      <c r="F13" s="17"/>
      <c r="G13" s="17"/>
      <c r="H13" s="17"/>
      <c r="I13" s="17"/>
      <c r="J13" s="17"/>
      <c r="K13" s="17"/>
      <c r="L13" s="17"/>
      <c r="M13" s="17"/>
      <c r="N13" s="17"/>
      <c r="O13" s="17"/>
    </row>
    <row r="14" spans="1:15" ht="15.75">
      <c r="A14" s="18"/>
      <c r="B14" s="17"/>
      <c r="C14" s="17"/>
      <c r="D14" s="17"/>
      <c r="E14" s="17"/>
      <c r="F14" s="17"/>
      <c r="G14" s="17"/>
      <c r="H14" s="17"/>
      <c r="I14" s="17"/>
      <c r="J14" s="17"/>
      <c r="K14" s="17"/>
      <c r="L14" s="17"/>
      <c r="M14" s="17"/>
      <c r="N14" s="17"/>
      <c r="O14" s="17"/>
    </row>
    <row r="15" spans="1:15" ht="15.75">
      <c r="A15" s="18" t="s">
        <v>110</v>
      </c>
      <c r="B15" s="17"/>
      <c r="C15" s="17"/>
      <c r="D15" s="17"/>
      <c r="E15" s="21"/>
      <c r="F15" s="17"/>
      <c r="G15" s="21"/>
      <c r="H15" s="17"/>
      <c r="I15" s="21"/>
      <c r="J15" s="17"/>
      <c r="K15" s="21"/>
      <c r="L15" s="17"/>
      <c r="M15" s="136"/>
      <c r="N15" s="116"/>
      <c r="O15" s="136"/>
    </row>
    <row r="16" spans="1:15" ht="15">
      <c r="A16" s="17" t="s">
        <v>558</v>
      </c>
      <c r="B16" s="17"/>
      <c r="C16" s="17"/>
      <c r="D16" s="17"/>
      <c r="E16" s="23">
        <v>1250</v>
      </c>
      <c r="F16" s="17"/>
      <c r="G16" s="23">
        <v>2500</v>
      </c>
      <c r="H16" s="17"/>
      <c r="I16" s="23">
        <v>625</v>
      </c>
      <c r="J16" s="17"/>
      <c r="K16" s="23">
        <v>2000</v>
      </c>
      <c r="L16" s="17"/>
      <c r="M16" s="137">
        <f>K16</f>
        <v>2000</v>
      </c>
      <c r="N16" s="96"/>
      <c r="O16" s="137">
        <f>M16</f>
        <v>2000</v>
      </c>
    </row>
    <row r="17" spans="1:15" ht="15">
      <c r="A17" s="17" t="s">
        <v>559</v>
      </c>
      <c r="B17" s="17"/>
      <c r="C17" s="17"/>
      <c r="D17" s="17"/>
      <c r="E17" s="21"/>
      <c r="F17" s="17"/>
      <c r="G17" s="23"/>
      <c r="H17" s="17"/>
      <c r="I17" s="21"/>
      <c r="J17" s="17"/>
      <c r="K17" s="23"/>
      <c r="L17" s="17"/>
      <c r="M17" s="137"/>
      <c r="N17" s="96"/>
      <c r="O17" s="137"/>
    </row>
    <row r="18" spans="1:15" ht="15">
      <c r="A18" s="17" t="s">
        <v>560</v>
      </c>
      <c r="B18" s="20"/>
      <c r="C18" s="20" t="s">
        <v>111</v>
      </c>
      <c r="D18" s="20"/>
      <c r="E18" s="32">
        <v>0</v>
      </c>
      <c r="F18" s="17"/>
      <c r="G18" s="23">
        <v>500</v>
      </c>
      <c r="H18" s="17"/>
      <c r="I18" s="32">
        <v>0</v>
      </c>
      <c r="J18" s="17"/>
      <c r="K18" s="68">
        <v>3000</v>
      </c>
      <c r="L18" s="17"/>
      <c r="M18" s="137">
        <f>K18</f>
        <v>3000</v>
      </c>
      <c r="N18" s="96"/>
      <c r="O18" s="137">
        <f>M18</f>
        <v>3000</v>
      </c>
    </row>
    <row r="19" spans="1:15" ht="15.75" thickBot="1">
      <c r="A19" s="17" t="s">
        <v>28</v>
      </c>
      <c r="B19" s="17"/>
      <c r="C19" s="17"/>
      <c r="D19" s="17"/>
      <c r="E19" s="33">
        <f>SUM(E16:E18)</f>
        <v>1250</v>
      </c>
      <c r="F19" s="17"/>
      <c r="G19" s="33">
        <f>SUM(G16:G18)</f>
        <v>3000</v>
      </c>
      <c r="H19" s="17"/>
      <c r="I19" s="33">
        <f>SUM(I16:I18)</f>
        <v>625</v>
      </c>
      <c r="J19" s="17"/>
      <c r="K19" s="33">
        <f>SUM(K16:K18)</f>
        <v>5000</v>
      </c>
      <c r="L19" s="17"/>
      <c r="M19" s="138">
        <f>SUM(M15:M18)</f>
        <v>5000</v>
      </c>
      <c r="N19" s="96"/>
      <c r="O19" s="138">
        <f>SUM(O15:O18)</f>
        <v>5000</v>
      </c>
    </row>
    <row r="20" spans="1:15" ht="15.75" thickTop="1">
      <c r="A20" s="17"/>
      <c r="B20" s="17"/>
      <c r="C20" s="17"/>
      <c r="D20" s="17"/>
      <c r="E20" s="17"/>
      <c r="F20" s="17"/>
      <c r="G20" s="17"/>
      <c r="H20" s="17"/>
      <c r="I20" s="17"/>
      <c r="J20" s="17"/>
      <c r="K20" s="17"/>
      <c r="L20" s="17"/>
      <c r="M20" s="139"/>
      <c r="N20" s="96"/>
      <c r="O20" s="139"/>
    </row>
    <row r="21" spans="1:15" ht="15.75">
      <c r="A21" s="18"/>
      <c r="B21" s="17"/>
      <c r="C21" s="17"/>
      <c r="D21" s="17"/>
      <c r="E21" s="17"/>
      <c r="F21" s="17"/>
      <c r="G21" s="17"/>
      <c r="H21" s="17"/>
      <c r="I21" s="17"/>
      <c r="J21" s="17"/>
      <c r="K21" s="17"/>
      <c r="L21" s="17"/>
      <c r="M21" s="139"/>
      <c r="N21" s="96"/>
      <c r="O21" s="139"/>
    </row>
    <row r="22" spans="1:15" ht="15.75">
      <c r="A22" s="18" t="s">
        <v>561</v>
      </c>
      <c r="B22" s="17"/>
      <c r="C22" s="17"/>
      <c r="D22" s="17"/>
      <c r="E22" s="21"/>
      <c r="F22" s="17"/>
      <c r="G22" s="21"/>
      <c r="H22" s="17"/>
      <c r="I22" s="21"/>
      <c r="J22" s="17"/>
      <c r="K22" s="21"/>
      <c r="L22" s="17"/>
      <c r="M22" s="136"/>
      <c r="N22" s="96"/>
      <c r="O22" s="136"/>
    </row>
    <row r="23" spans="1:15" ht="15">
      <c r="A23" s="17" t="s">
        <v>562</v>
      </c>
      <c r="B23" s="17"/>
      <c r="C23" s="17"/>
      <c r="D23" s="17"/>
      <c r="E23" s="23"/>
      <c r="F23" s="17"/>
      <c r="G23" s="23"/>
      <c r="H23" s="17"/>
      <c r="I23" s="23"/>
      <c r="J23" s="17"/>
      <c r="K23" s="23"/>
      <c r="L23" s="17"/>
      <c r="M23" s="137"/>
      <c r="N23" s="96"/>
      <c r="O23" s="137"/>
    </row>
    <row r="24" spans="1:15" ht="15">
      <c r="A24" s="17" t="s">
        <v>26</v>
      </c>
      <c r="B24" s="17"/>
      <c r="C24" s="17" t="s">
        <v>112</v>
      </c>
      <c r="D24" s="17"/>
      <c r="E24" s="19"/>
      <c r="F24" s="17"/>
      <c r="G24" s="32"/>
      <c r="H24" s="17"/>
      <c r="I24" s="19"/>
      <c r="J24" s="17"/>
      <c r="K24" s="23"/>
      <c r="L24" s="17"/>
      <c r="M24" s="137"/>
      <c r="N24" s="96"/>
      <c r="O24" s="137"/>
    </row>
    <row r="25" spans="1:15" ht="15">
      <c r="A25" s="17" t="s">
        <v>563</v>
      </c>
      <c r="B25" s="20"/>
      <c r="C25" s="20"/>
      <c r="D25" s="17"/>
      <c r="E25" s="53">
        <v>600</v>
      </c>
      <c r="F25" s="17"/>
      <c r="G25" s="23">
        <v>600</v>
      </c>
      <c r="H25" s="17"/>
      <c r="I25" s="53">
        <v>0</v>
      </c>
      <c r="J25" s="17"/>
      <c r="K25" s="23">
        <v>600</v>
      </c>
      <c r="L25" s="17"/>
      <c r="M25" s="137">
        <f>K25</f>
        <v>600</v>
      </c>
      <c r="N25" s="96"/>
      <c r="O25" s="137">
        <f>M25</f>
        <v>600</v>
      </c>
    </row>
    <row r="26" spans="1:15" ht="15.75" thickBot="1">
      <c r="A26" s="17" t="s">
        <v>28</v>
      </c>
      <c r="B26" s="17"/>
      <c r="C26" s="17"/>
      <c r="D26" s="17"/>
      <c r="E26" s="26">
        <f>SUM(E23:E25)</f>
        <v>600</v>
      </c>
      <c r="F26" s="17"/>
      <c r="G26" s="26">
        <f>SUM(G23:G25)</f>
        <v>600</v>
      </c>
      <c r="H26" s="17"/>
      <c r="I26" s="26">
        <f>SUM(I23:I25)</f>
        <v>0</v>
      </c>
      <c r="J26" s="17"/>
      <c r="K26" s="26">
        <f>SUM(K23:K25)</f>
        <v>600</v>
      </c>
      <c r="L26" s="17"/>
      <c r="M26" s="141">
        <f>SUM(M22:M25)</f>
        <v>600</v>
      </c>
      <c r="N26" s="96"/>
      <c r="O26" s="141">
        <f>SUM(O22:O25)</f>
        <v>600</v>
      </c>
    </row>
    <row r="27" spans="1:15" ht="15.75" thickTop="1">
      <c r="A27" s="17"/>
      <c r="B27" s="17"/>
      <c r="C27" s="17"/>
      <c r="D27" s="17"/>
      <c r="E27" s="17"/>
      <c r="F27" s="17"/>
      <c r="G27" s="17"/>
      <c r="H27" s="17"/>
      <c r="I27" s="17"/>
      <c r="J27" s="17"/>
      <c r="K27" s="17"/>
      <c r="L27" s="17"/>
      <c r="M27" s="139"/>
      <c r="N27" s="96"/>
      <c r="O27" s="139"/>
    </row>
    <row r="28" spans="1:15" ht="15.75">
      <c r="A28" s="18" t="s">
        <v>113</v>
      </c>
      <c r="B28" s="17"/>
      <c r="C28" s="17"/>
      <c r="D28" s="17"/>
      <c r="E28" s="17"/>
      <c r="F28" s="17"/>
      <c r="G28" s="17"/>
      <c r="H28" s="17"/>
      <c r="I28" s="17"/>
      <c r="J28" s="17"/>
      <c r="K28" s="17"/>
      <c r="L28" s="17"/>
      <c r="M28" s="139"/>
      <c r="N28" s="96"/>
      <c r="O28" s="139"/>
    </row>
    <row r="29" spans="1:15" ht="15">
      <c r="A29" s="17" t="s">
        <v>25</v>
      </c>
      <c r="B29" s="17"/>
      <c r="C29" s="17" t="s">
        <v>114</v>
      </c>
      <c r="D29" s="17"/>
      <c r="E29" s="21"/>
      <c r="F29" s="17"/>
      <c r="G29" s="21"/>
      <c r="H29" s="17"/>
      <c r="I29" s="21"/>
      <c r="J29" s="17"/>
      <c r="K29" s="21"/>
      <c r="L29" s="17"/>
      <c r="M29" s="136"/>
      <c r="N29" s="96"/>
      <c r="O29" s="136"/>
    </row>
    <row r="30" spans="1:15" ht="15">
      <c r="A30" s="17" t="s">
        <v>26</v>
      </c>
      <c r="B30" s="17"/>
      <c r="C30" s="17" t="s">
        <v>115</v>
      </c>
      <c r="D30" s="17"/>
      <c r="E30" s="23"/>
      <c r="F30" s="17"/>
      <c r="G30" s="23"/>
      <c r="H30" s="17"/>
      <c r="I30" s="23"/>
      <c r="J30" s="17"/>
      <c r="K30" s="23"/>
      <c r="L30" s="17"/>
      <c r="M30" s="137"/>
      <c r="N30" s="96"/>
      <c r="O30" s="137"/>
    </row>
    <row r="31" spans="1:15" ht="15">
      <c r="A31" s="17" t="s">
        <v>27</v>
      </c>
      <c r="B31" s="17"/>
      <c r="C31" s="17" t="s">
        <v>116</v>
      </c>
      <c r="D31" s="17"/>
      <c r="E31" s="21">
        <v>310</v>
      </c>
      <c r="F31" s="17"/>
      <c r="G31" s="23">
        <v>500</v>
      </c>
      <c r="H31" s="17"/>
      <c r="I31" s="21">
        <v>310</v>
      </c>
      <c r="J31" s="17"/>
      <c r="K31" s="23">
        <v>600</v>
      </c>
      <c r="L31" s="17"/>
      <c r="M31" s="137">
        <f>K31</f>
        <v>600</v>
      </c>
      <c r="N31" s="96"/>
      <c r="O31" s="137">
        <f>M31</f>
        <v>600</v>
      </c>
    </row>
    <row r="32" spans="1:15" ht="15.75" thickBot="1">
      <c r="A32" s="20" t="s">
        <v>28</v>
      </c>
      <c r="B32" s="20"/>
      <c r="C32" s="17"/>
      <c r="D32" s="17"/>
      <c r="E32" s="33">
        <f>SUM(E29:E31)</f>
        <v>310</v>
      </c>
      <c r="F32" s="17"/>
      <c r="G32" s="33">
        <f>SUM(G29:G31)</f>
        <v>500</v>
      </c>
      <c r="H32" s="17"/>
      <c r="I32" s="33">
        <f>SUM(I29:I31)</f>
        <v>310</v>
      </c>
      <c r="J32" s="17"/>
      <c r="K32" s="33">
        <f>SUM(K29:K31)</f>
        <v>600</v>
      </c>
      <c r="L32" s="17"/>
      <c r="M32" s="138">
        <f>SUM(M29:M31)</f>
        <v>600</v>
      </c>
      <c r="N32" s="96"/>
      <c r="O32" s="138">
        <f>SUM(O29:O31)</f>
        <v>600</v>
      </c>
    </row>
    <row r="33" spans="1:15" ht="15.75" thickTop="1">
      <c r="A33" s="17"/>
      <c r="B33" s="17"/>
      <c r="C33" s="17"/>
      <c r="D33" s="17"/>
      <c r="E33" s="17"/>
      <c r="F33" s="17"/>
      <c r="G33" s="17"/>
      <c r="H33" s="17"/>
      <c r="I33" s="17"/>
      <c r="J33" s="17"/>
      <c r="K33" s="17"/>
      <c r="L33" s="17"/>
      <c r="M33" s="139"/>
      <c r="N33" s="96"/>
      <c r="O33" s="139"/>
    </row>
    <row r="34" spans="1:15" ht="15.75">
      <c r="A34" s="44" t="s">
        <v>566</v>
      </c>
      <c r="B34" s="135" t="s">
        <v>567</v>
      </c>
      <c r="C34" s="17"/>
      <c r="D34" s="17"/>
      <c r="E34" s="21"/>
      <c r="F34" s="17"/>
      <c r="G34" s="17"/>
      <c r="H34" s="17"/>
      <c r="I34" s="21"/>
      <c r="J34" s="17"/>
      <c r="K34" s="17"/>
      <c r="L34" s="17"/>
      <c r="M34" s="139"/>
      <c r="N34" s="96"/>
      <c r="O34" s="139"/>
    </row>
    <row r="35" spans="1:15" ht="15.75">
      <c r="A35" s="18"/>
      <c r="B35" s="18"/>
      <c r="C35" s="17" t="s">
        <v>564</v>
      </c>
      <c r="D35" s="17"/>
      <c r="E35" s="23"/>
      <c r="F35" s="19"/>
      <c r="G35" s="23"/>
      <c r="H35" s="17"/>
      <c r="I35" s="23"/>
      <c r="J35" s="17"/>
      <c r="K35" s="23"/>
      <c r="L35" s="17"/>
      <c r="M35" s="137"/>
      <c r="N35" s="96"/>
      <c r="O35" s="137"/>
    </row>
    <row r="36" spans="1:15" ht="15">
      <c r="A36" s="20"/>
      <c r="B36" s="20"/>
      <c r="C36" s="17" t="s">
        <v>565</v>
      </c>
      <c r="D36" s="17"/>
      <c r="E36" s="23"/>
      <c r="F36" s="19"/>
      <c r="G36" s="23"/>
      <c r="H36" s="17"/>
      <c r="I36" s="23"/>
      <c r="J36" s="17"/>
      <c r="K36" s="23">
        <v>2000</v>
      </c>
      <c r="L36" s="17"/>
      <c r="M36" s="137"/>
      <c r="N36" s="96"/>
      <c r="O36" s="137"/>
    </row>
    <row r="37" spans="1:15" ht="15.75" thickBot="1">
      <c r="A37" s="17"/>
      <c r="B37" s="17"/>
      <c r="C37" s="17"/>
      <c r="D37" s="17"/>
      <c r="E37" s="33">
        <f>SUM(E34:E36)</f>
        <v>0</v>
      </c>
      <c r="F37" s="19"/>
      <c r="G37" s="33">
        <f>SUM(G34:G36)</f>
        <v>0</v>
      </c>
      <c r="H37" s="19"/>
      <c r="I37" s="33">
        <f>SUM(I34:I36)</f>
        <v>0</v>
      </c>
      <c r="J37" s="19"/>
      <c r="K37" s="33">
        <f>SUM(K34:K36)</f>
        <v>2000</v>
      </c>
      <c r="L37" s="19"/>
      <c r="M37" s="138">
        <f>SUM(M34:M36)</f>
        <v>0</v>
      </c>
      <c r="N37" s="98"/>
      <c r="O37" s="138">
        <f>SUM(O34:O36)</f>
        <v>0</v>
      </c>
    </row>
    <row r="38" spans="1:15" ht="15.75" thickTop="1">
      <c r="A38" s="20"/>
      <c r="B38" s="20"/>
      <c r="C38" s="17"/>
      <c r="D38" s="17"/>
      <c r="E38" s="19"/>
      <c r="F38" s="19"/>
      <c r="G38" s="19"/>
      <c r="H38" s="19"/>
      <c r="I38" s="19"/>
      <c r="J38" s="19"/>
      <c r="K38" s="19"/>
      <c r="L38" s="19"/>
      <c r="M38" s="142"/>
      <c r="N38" s="98"/>
      <c r="O38" s="142"/>
    </row>
    <row r="39" spans="1:15" ht="15">
      <c r="A39" s="17"/>
      <c r="B39" s="17"/>
      <c r="C39" s="17"/>
      <c r="D39" s="17"/>
      <c r="E39" s="19"/>
      <c r="F39" s="19"/>
      <c r="G39" s="19"/>
      <c r="H39" s="19"/>
      <c r="I39" s="19"/>
      <c r="J39" s="19"/>
      <c r="K39" s="19"/>
      <c r="L39" s="19"/>
      <c r="M39" s="142"/>
      <c r="N39" s="98"/>
      <c r="O39" s="142"/>
    </row>
    <row r="40" spans="1:15" ht="15.75" thickBot="1">
      <c r="A40" s="17" t="s">
        <v>117</v>
      </c>
      <c r="B40" s="17"/>
      <c r="C40" s="17"/>
      <c r="D40" s="17"/>
      <c r="E40" s="26">
        <f>SUM(E19,E26,E32,E37)</f>
        <v>2160</v>
      </c>
      <c r="F40" s="19"/>
      <c r="G40" s="26">
        <f>SUM(G19,G26,G32,G37)</f>
        <v>4100</v>
      </c>
      <c r="H40" s="19"/>
      <c r="I40" s="26">
        <f>SUM(I19,I26,I32,I37)</f>
        <v>935</v>
      </c>
      <c r="J40" s="26"/>
      <c r="K40" s="26">
        <f>SUM(K19,K26,K32,K37)</f>
        <v>8200</v>
      </c>
      <c r="L40" s="19"/>
      <c r="M40" s="141">
        <f>SUM(M37,M32,M26,M19,)</f>
        <v>6200</v>
      </c>
      <c r="N40" s="98"/>
      <c r="O40" s="141">
        <f>SUM(O19,O26,O32,O37)</f>
        <v>6200</v>
      </c>
    </row>
    <row r="41" spans="1:15" ht="15.75" thickTop="1">
      <c r="A41" s="17"/>
      <c r="B41" s="17"/>
      <c r="C41" s="17"/>
      <c r="D41" s="17"/>
      <c r="E41" s="17"/>
      <c r="F41" s="17"/>
      <c r="G41" s="17"/>
      <c r="H41" s="17"/>
      <c r="I41" s="17"/>
      <c r="J41" s="17"/>
      <c r="K41" s="17"/>
      <c r="L41" s="17"/>
      <c r="M41" s="17"/>
      <c r="N41" s="17"/>
      <c r="O41" s="17"/>
    </row>
    <row r="42" spans="1:15" ht="15">
      <c r="A42" s="20"/>
      <c r="B42" s="20"/>
      <c r="C42" s="17"/>
      <c r="D42" s="17"/>
      <c r="E42" s="17"/>
      <c r="F42" s="17"/>
      <c r="G42" s="17"/>
      <c r="H42" s="17"/>
      <c r="I42" s="17"/>
      <c r="J42" s="17"/>
      <c r="K42" s="17"/>
      <c r="L42" s="17"/>
      <c r="M42" s="17"/>
      <c r="N42" s="17"/>
      <c r="O42" s="17"/>
    </row>
    <row r="43" spans="1:15" ht="15">
      <c r="A43" s="17"/>
      <c r="B43" s="17"/>
      <c r="C43" s="17"/>
      <c r="D43" s="17"/>
      <c r="E43" s="19"/>
      <c r="F43" s="17"/>
      <c r="G43" s="19"/>
      <c r="H43" s="17"/>
      <c r="I43" s="17"/>
      <c r="J43" s="17"/>
      <c r="K43" s="19"/>
      <c r="L43" s="17"/>
      <c r="M43" s="19"/>
      <c r="N43" s="17"/>
      <c r="O43" s="19"/>
    </row>
    <row r="44" spans="1:16" ht="15">
      <c r="A44" s="20"/>
      <c r="B44" s="20"/>
      <c r="C44" s="17"/>
      <c r="D44" s="17"/>
      <c r="E44" s="19"/>
      <c r="F44" s="19"/>
      <c r="G44" s="19"/>
      <c r="H44" s="19"/>
      <c r="I44" s="19"/>
      <c r="J44" s="19"/>
      <c r="K44" s="19"/>
      <c r="L44" s="19"/>
      <c r="M44" s="19"/>
      <c r="N44" s="19"/>
      <c r="O44" s="19"/>
      <c r="P44" s="5"/>
    </row>
    <row r="45" spans="1:16" ht="15">
      <c r="A45" s="17"/>
      <c r="B45" s="17"/>
      <c r="C45" s="17"/>
      <c r="D45" s="17"/>
      <c r="E45" s="19"/>
      <c r="F45" s="19"/>
      <c r="G45" s="19"/>
      <c r="H45" s="19"/>
      <c r="I45" s="19"/>
      <c r="J45" s="19"/>
      <c r="K45" s="19"/>
      <c r="L45" s="19"/>
      <c r="M45" s="19"/>
      <c r="N45" s="19"/>
      <c r="O45" s="19"/>
      <c r="P45" s="5"/>
    </row>
    <row r="46" spans="1:16" ht="15">
      <c r="A46" s="20"/>
      <c r="B46" s="20"/>
      <c r="C46" s="17"/>
      <c r="D46" s="17"/>
      <c r="E46" s="19"/>
      <c r="F46" s="19"/>
      <c r="G46" s="19"/>
      <c r="H46" s="19"/>
      <c r="I46" s="19"/>
      <c r="J46" s="19"/>
      <c r="K46" s="19"/>
      <c r="L46" s="19"/>
      <c r="M46" s="19"/>
      <c r="N46" s="19"/>
      <c r="O46" s="19"/>
      <c r="P46" s="5"/>
    </row>
    <row r="47" spans="1:15" ht="15">
      <c r="A47" s="17"/>
      <c r="B47" s="17"/>
      <c r="C47" s="17"/>
      <c r="D47" s="17"/>
      <c r="E47" s="17"/>
      <c r="F47" s="17"/>
      <c r="G47" s="17"/>
      <c r="H47" s="17"/>
      <c r="I47" s="17"/>
      <c r="J47" s="17"/>
      <c r="K47" s="17"/>
      <c r="L47" s="17"/>
      <c r="M47" s="17"/>
      <c r="N47" s="17"/>
      <c r="O47" s="17"/>
    </row>
    <row r="48" spans="1:15" ht="15">
      <c r="A48" s="17"/>
      <c r="B48" s="17"/>
      <c r="C48" s="17"/>
      <c r="D48" s="17"/>
      <c r="E48" s="17"/>
      <c r="F48" s="17"/>
      <c r="G48" s="17"/>
      <c r="H48" s="17"/>
      <c r="I48" s="17"/>
      <c r="J48" s="17"/>
      <c r="K48" s="17"/>
      <c r="L48" s="17"/>
      <c r="M48" s="17"/>
      <c r="N48" s="17"/>
      <c r="O48" s="17"/>
    </row>
    <row r="58" spans="1:13" ht="15.75">
      <c r="A58" s="18"/>
      <c r="B58" s="17"/>
      <c r="C58" s="17"/>
      <c r="D58" s="17"/>
      <c r="E58" s="19"/>
      <c r="F58" s="19"/>
      <c r="G58" s="19"/>
      <c r="H58" s="24" t="s">
        <v>538</v>
      </c>
      <c r="I58" s="24"/>
      <c r="J58" s="24"/>
      <c r="K58" s="19"/>
      <c r="L58" s="19"/>
      <c r="M58" s="19"/>
    </row>
  </sheetData>
  <sheetProtection/>
  <mergeCells count="2">
    <mergeCell ref="A1:O1"/>
    <mergeCell ref="A11:O11"/>
  </mergeCells>
  <printOptions/>
  <pageMargins left="0.5" right="0.5" top="0.5" bottom="0.5" header="0.5" footer="0.5"/>
  <pageSetup fitToHeight="1" fitToWidth="1" horizontalDpi="600" verticalDpi="600" orientation="portrait" scale="80" r:id="rId1"/>
  <headerFooter alignWithMargins="0">
    <oddHeader>&amp;R&amp;D</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61"/>
  <sheetViews>
    <sheetView zoomScale="90" zoomScaleNormal="90" zoomScalePageLayoutView="0" workbookViewId="0" topLeftCell="A1">
      <selection activeCell="O35" sqref="O35"/>
    </sheetView>
  </sheetViews>
  <sheetFormatPr defaultColWidth="9.140625" defaultRowHeight="12.75"/>
  <cols>
    <col min="9" max="10" width="0" style="0" hidden="1" customWidth="1"/>
    <col min="13" max="13" width="8.8515625" style="7" customWidth="1"/>
    <col min="15" max="15" width="10.57421875" style="7" customWidth="1"/>
    <col min="26" max="26" width="11.28125" style="0" customWidth="1"/>
  </cols>
  <sheetData>
    <row r="1" spans="1:15" ht="15.75">
      <c r="A1" s="168" t="s">
        <v>21</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
      <c r="A3" s="17"/>
      <c r="B3" s="17"/>
      <c r="C3" s="17"/>
      <c r="D3" s="17"/>
      <c r="E3" s="17"/>
      <c r="F3" s="17"/>
      <c r="G3" s="17"/>
      <c r="H3" s="17"/>
      <c r="I3" s="17"/>
      <c r="J3" s="17"/>
      <c r="K3" s="17"/>
      <c r="L3" s="17"/>
      <c r="M3" s="17"/>
      <c r="N3" s="17"/>
      <c r="O3" s="17"/>
    </row>
    <row r="4" spans="1:17" ht="15">
      <c r="A4" s="17"/>
      <c r="B4" s="17"/>
      <c r="C4" s="17"/>
      <c r="D4" s="17"/>
      <c r="E4" s="17"/>
      <c r="F4" s="17"/>
      <c r="G4" s="17" t="s">
        <v>35</v>
      </c>
      <c r="H4" s="17"/>
      <c r="I4" s="17"/>
      <c r="J4" s="17"/>
      <c r="K4" s="17" t="s">
        <v>39</v>
      </c>
      <c r="L4" s="17"/>
      <c r="M4" s="17"/>
      <c r="N4" s="17"/>
      <c r="O4" s="17"/>
      <c r="P4" s="7"/>
      <c r="Q4" s="7"/>
    </row>
    <row r="5" spans="1:17" ht="15">
      <c r="A5" s="17"/>
      <c r="B5" s="17"/>
      <c r="C5" s="17"/>
      <c r="D5" s="17"/>
      <c r="E5" s="17" t="s">
        <v>34</v>
      </c>
      <c r="F5" s="17"/>
      <c r="G5" s="17" t="s">
        <v>36</v>
      </c>
      <c r="H5" s="17"/>
      <c r="I5" s="17"/>
      <c r="J5" s="17"/>
      <c r="K5" s="17" t="s">
        <v>40</v>
      </c>
      <c r="L5" s="17"/>
      <c r="M5" s="17" t="s">
        <v>42</v>
      </c>
      <c r="N5" s="17"/>
      <c r="O5" s="17"/>
      <c r="P5" s="7"/>
      <c r="Q5" s="7"/>
    </row>
    <row r="6" spans="1:17" ht="15">
      <c r="A6" s="17"/>
      <c r="B6" s="17"/>
      <c r="C6" s="17"/>
      <c r="D6" s="17"/>
      <c r="E6" s="17" t="s">
        <v>33</v>
      </c>
      <c r="F6" s="17"/>
      <c r="G6" s="17" t="s">
        <v>37</v>
      </c>
      <c r="H6" s="17"/>
      <c r="I6" s="17" t="s">
        <v>35</v>
      </c>
      <c r="J6" s="17"/>
      <c r="K6" s="17" t="s">
        <v>41</v>
      </c>
      <c r="L6" s="17"/>
      <c r="M6" s="17" t="s">
        <v>43</v>
      </c>
      <c r="N6" s="17"/>
      <c r="O6" s="17"/>
      <c r="P6" s="7"/>
      <c r="Q6" s="7"/>
    </row>
    <row r="7" spans="1:17" ht="15">
      <c r="A7" s="17"/>
      <c r="B7" s="17"/>
      <c r="C7" s="17"/>
      <c r="D7" s="17"/>
      <c r="E7" s="17" t="s">
        <v>32</v>
      </c>
      <c r="F7" s="17"/>
      <c r="G7" s="17" t="s">
        <v>38</v>
      </c>
      <c r="H7" s="17"/>
      <c r="I7" s="17" t="s">
        <v>585</v>
      </c>
      <c r="J7" s="17"/>
      <c r="K7" s="17" t="s">
        <v>39</v>
      </c>
      <c r="L7" s="17"/>
      <c r="M7" s="17" t="s">
        <v>35</v>
      </c>
      <c r="N7" s="17"/>
      <c r="O7" s="17" t="s">
        <v>44</v>
      </c>
      <c r="P7" s="7"/>
      <c r="Q7" s="7"/>
    </row>
    <row r="8" spans="1:17" ht="15">
      <c r="A8" s="17" t="s">
        <v>23</v>
      </c>
      <c r="B8" s="17"/>
      <c r="C8" s="17" t="s">
        <v>0</v>
      </c>
      <c r="D8" s="17"/>
      <c r="E8" s="17">
        <v>2022</v>
      </c>
      <c r="F8" s="17"/>
      <c r="G8" s="17">
        <v>2023</v>
      </c>
      <c r="H8" s="17"/>
      <c r="I8" s="17">
        <v>2022</v>
      </c>
      <c r="J8" s="17"/>
      <c r="K8" s="17">
        <v>2024</v>
      </c>
      <c r="L8" s="17"/>
      <c r="M8" s="17">
        <v>2024</v>
      </c>
      <c r="N8" s="17"/>
      <c r="O8" s="17">
        <v>2024</v>
      </c>
      <c r="P8" s="7"/>
      <c r="Q8" s="7"/>
    </row>
    <row r="9" spans="1:17" ht="15">
      <c r="A9" s="17"/>
      <c r="B9" s="17"/>
      <c r="C9" s="17"/>
      <c r="D9" s="17"/>
      <c r="E9" s="17"/>
      <c r="F9" s="17"/>
      <c r="G9" s="17"/>
      <c r="H9" s="17"/>
      <c r="I9" s="17"/>
      <c r="J9" s="17"/>
      <c r="K9" s="17"/>
      <c r="L9" s="17"/>
      <c r="M9" s="17"/>
      <c r="N9" s="17"/>
      <c r="O9" s="17"/>
      <c r="P9" s="134"/>
      <c r="Q9" s="7"/>
    </row>
    <row r="10" spans="1:15" ht="15.75">
      <c r="A10" s="168" t="s">
        <v>118</v>
      </c>
      <c r="B10" s="168"/>
      <c r="C10" s="168"/>
      <c r="D10" s="168"/>
      <c r="E10" s="168"/>
      <c r="F10" s="168"/>
      <c r="G10" s="168"/>
      <c r="H10" s="168"/>
      <c r="I10" s="168"/>
      <c r="J10" s="168"/>
      <c r="K10" s="168"/>
      <c r="L10" s="168"/>
      <c r="M10" s="168"/>
      <c r="N10" s="168"/>
      <c r="O10" s="168"/>
    </row>
    <row r="11" spans="1:15" ht="15">
      <c r="A11" s="17"/>
      <c r="B11" s="17"/>
      <c r="C11" s="17"/>
      <c r="D11" s="17"/>
      <c r="E11" s="17"/>
      <c r="F11" s="17"/>
      <c r="G11" s="17"/>
      <c r="H11" s="17"/>
      <c r="I11" s="17"/>
      <c r="J11" s="17"/>
      <c r="K11" s="17"/>
      <c r="L11" s="17"/>
      <c r="M11" s="17"/>
      <c r="N11" s="17"/>
      <c r="O11" s="17"/>
    </row>
    <row r="12" spans="1:15" ht="15">
      <c r="A12" s="17"/>
      <c r="B12" s="17"/>
      <c r="C12" s="17"/>
      <c r="D12" s="17"/>
      <c r="E12" s="17"/>
      <c r="F12" s="17"/>
      <c r="G12" s="17"/>
      <c r="H12" s="17"/>
      <c r="I12" s="17"/>
      <c r="J12" s="17"/>
      <c r="K12" s="17"/>
      <c r="L12" s="17"/>
      <c r="M12" s="17"/>
      <c r="N12" s="17"/>
      <c r="O12" s="17"/>
    </row>
    <row r="13" spans="1:15" ht="15.75">
      <c r="A13" s="18" t="s">
        <v>119</v>
      </c>
      <c r="B13" s="17"/>
      <c r="C13" s="17"/>
      <c r="D13" s="17"/>
      <c r="E13" s="17"/>
      <c r="F13" s="17"/>
      <c r="G13" s="17"/>
      <c r="H13" s="17"/>
      <c r="I13" s="17"/>
      <c r="J13" s="17"/>
      <c r="K13" s="17"/>
      <c r="L13" s="17"/>
      <c r="M13" s="17"/>
      <c r="N13" s="17"/>
      <c r="O13" s="17"/>
    </row>
    <row r="14" spans="1:15" ht="15">
      <c r="A14" s="17" t="s">
        <v>25</v>
      </c>
      <c r="B14" s="17"/>
      <c r="C14" s="17" t="s">
        <v>120</v>
      </c>
      <c r="D14" s="17"/>
      <c r="E14" s="21"/>
      <c r="F14" s="17"/>
      <c r="G14" s="21"/>
      <c r="H14" s="17"/>
      <c r="I14" s="21"/>
      <c r="J14" s="17"/>
      <c r="K14" s="21"/>
      <c r="L14" s="17"/>
      <c r="M14" s="136"/>
      <c r="N14" s="96"/>
      <c r="O14" s="136"/>
    </row>
    <row r="15" spans="1:15" ht="15">
      <c r="A15" s="17" t="s">
        <v>26</v>
      </c>
      <c r="B15" s="17"/>
      <c r="C15" s="17" t="s">
        <v>121</v>
      </c>
      <c r="D15" s="17"/>
      <c r="E15" s="23"/>
      <c r="F15" s="17"/>
      <c r="G15" s="23"/>
      <c r="H15" s="17"/>
      <c r="I15" s="23"/>
      <c r="J15" s="17"/>
      <c r="K15" s="23"/>
      <c r="L15" s="17"/>
      <c r="M15" s="137"/>
      <c r="N15" s="96"/>
      <c r="O15" s="137"/>
    </row>
    <row r="16" spans="1:15" ht="15">
      <c r="A16" s="17" t="s">
        <v>27</v>
      </c>
      <c r="B16" s="17"/>
      <c r="C16" s="17" t="s">
        <v>122</v>
      </c>
      <c r="D16" s="17"/>
      <c r="E16" s="21">
        <v>200</v>
      </c>
      <c r="F16" s="17"/>
      <c r="G16" s="23">
        <v>200</v>
      </c>
      <c r="H16" s="17"/>
      <c r="I16" s="21">
        <v>0</v>
      </c>
      <c r="J16" s="17"/>
      <c r="K16" s="23">
        <v>200</v>
      </c>
      <c r="L16" s="17"/>
      <c r="M16" s="137">
        <f>K16</f>
        <v>200</v>
      </c>
      <c r="N16" s="96"/>
      <c r="O16" s="137">
        <f>M16</f>
        <v>200</v>
      </c>
    </row>
    <row r="17" spans="1:15" ht="15.75" thickBot="1">
      <c r="A17" s="20" t="s">
        <v>28</v>
      </c>
      <c r="B17" s="20"/>
      <c r="C17" s="17"/>
      <c r="D17" s="17"/>
      <c r="E17" s="33">
        <f>SUM(E14:E16)</f>
        <v>200</v>
      </c>
      <c r="F17" s="17"/>
      <c r="G17" s="33">
        <f>SUM(G14:G16)</f>
        <v>200</v>
      </c>
      <c r="H17" s="17"/>
      <c r="I17" s="33">
        <f>SUM(I14:I16)</f>
        <v>0</v>
      </c>
      <c r="J17" s="17"/>
      <c r="K17" s="33">
        <f>SUM(K14:K16)</f>
        <v>200</v>
      </c>
      <c r="L17" s="17"/>
      <c r="M17" s="138">
        <f>SUM(M14:M16)</f>
        <v>200</v>
      </c>
      <c r="N17" s="96"/>
      <c r="O17" s="138">
        <f>SUM(O14:O16)</f>
        <v>200</v>
      </c>
    </row>
    <row r="18" spans="1:15" ht="15.75" thickTop="1">
      <c r="A18" s="17"/>
      <c r="B18" s="17"/>
      <c r="C18" s="17"/>
      <c r="D18" s="17"/>
      <c r="E18" s="17"/>
      <c r="F18" s="17"/>
      <c r="G18" s="17"/>
      <c r="H18" s="17"/>
      <c r="I18" s="17"/>
      <c r="J18" s="17"/>
      <c r="K18" s="17"/>
      <c r="L18" s="17"/>
      <c r="M18" s="139"/>
      <c r="N18" s="96"/>
      <c r="O18" s="139"/>
    </row>
    <row r="19" spans="1:15" ht="15">
      <c r="A19" s="17"/>
      <c r="B19" s="17"/>
      <c r="C19" s="17"/>
      <c r="D19" s="17"/>
      <c r="E19" s="17"/>
      <c r="F19" s="17"/>
      <c r="G19" s="17"/>
      <c r="H19" s="17"/>
      <c r="I19" s="17"/>
      <c r="J19" s="17"/>
      <c r="K19" s="17"/>
      <c r="L19" s="17"/>
      <c r="M19" s="139"/>
      <c r="N19" s="96"/>
      <c r="O19" s="139"/>
    </row>
    <row r="20" spans="1:15" ht="15.75">
      <c r="A20" s="18" t="s">
        <v>123</v>
      </c>
      <c r="B20" s="17"/>
      <c r="C20" s="17"/>
      <c r="D20" s="17"/>
      <c r="E20" s="17"/>
      <c r="F20" s="17"/>
      <c r="G20" s="17"/>
      <c r="H20" s="17"/>
      <c r="I20" s="17"/>
      <c r="J20" s="17"/>
      <c r="K20" s="17"/>
      <c r="L20" s="17"/>
      <c r="M20" s="139"/>
      <c r="N20" s="96"/>
      <c r="O20" s="139"/>
    </row>
    <row r="21" spans="1:15" ht="15.75">
      <c r="A21" s="18" t="s">
        <v>124</v>
      </c>
      <c r="B21" s="17"/>
      <c r="C21" s="17"/>
      <c r="D21" s="17"/>
      <c r="E21" s="17"/>
      <c r="F21" s="17"/>
      <c r="G21" s="17"/>
      <c r="H21" s="17"/>
      <c r="I21" s="17"/>
      <c r="J21" s="17"/>
      <c r="K21" s="17"/>
      <c r="L21" s="17"/>
      <c r="M21" s="139"/>
      <c r="N21" s="96"/>
      <c r="O21" s="139"/>
    </row>
    <row r="22" spans="1:15" ht="15">
      <c r="A22" s="17" t="s">
        <v>25</v>
      </c>
      <c r="B22" s="17"/>
      <c r="C22" s="17" t="s">
        <v>125</v>
      </c>
      <c r="D22" s="17"/>
      <c r="E22" s="21">
        <v>200</v>
      </c>
      <c r="F22" s="17"/>
      <c r="G22" s="21">
        <v>200</v>
      </c>
      <c r="H22" s="17"/>
      <c r="I22" s="21">
        <v>150</v>
      </c>
      <c r="J22" s="17"/>
      <c r="K22" s="21">
        <v>200</v>
      </c>
      <c r="L22" s="17"/>
      <c r="M22" s="136">
        <f>K22</f>
        <v>200</v>
      </c>
      <c r="N22" s="96"/>
      <c r="O22" s="136">
        <f>M22</f>
        <v>200</v>
      </c>
    </row>
    <row r="23" spans="1:15" ht="15">
      <c r="A23" s="17" t="s">
        <v>26</v>
      </c>
      <c r="B23" s="17"/>
      <c r="C23" s="17" t="s">
        <v>126</v>
      </c>
      <c r="D23" s="17"/>
      <c r="E23" s="23"/>
      <c r="F23" s="17"/>
      <c r="G23" s="23"/>
      <c r="H23" s="17"/>
      <c r="I23" s="23"/>
      <c r="J23" s="17"/>
      <c r="K23" s="23"/>
      <c r="L23" s="17"/>
      <c r="M23" s="137"/>
      <c r="N23" s="96"/>
      <c r="O23" s="137"/>
    </row>
    <row r="24" spans="1:15" ht="15">
      <c r="A24" s="17" t="s">
        <v>27</v>
      </c>
      <c r="B24" s="17"/>
      <c r="C24" s="17" t="s">
        <v>127</v>
      </c>
      <c r="D24" s="17"/>
      <c r="E24" s="21"/>
      <c r="F24" s="17"/>
      <c r="G24" s="23"/>
      <c r="H24" s="17"/>
      <c r="I24" s="21"/>
      <c r="J24" s="17"/>
      <c r="K24" s="23"/>
      <c r="L24" s="17"/>
      <c r="M24" s="137"/>
      <c r="N24" s="96"/>
      <c r="O24" s="137"/>
    </row>
    <row r="25" spans="1:15" ht="15.75" thickBot="1">
      <c r="A25" s="20" t="s">
        <v>28</v>
      </c>
      <c r="B25" s="20"/>
      <c r="C25" s="17"/>
      <c r="D25" s="17"/>
      <c r="E25" s="33">
        <f>SUM(E22:E24)</f>
        <v>200</v>
      </c>
      <c r="F25" s="17"/>
      <c r="G25" s="33">
        <f>SUM(G22:G24)</f>
        <v>200</v>
      </c>
      <c r="H25" s="17"/>
      <c r="I25" s="33">
        <f>SUM(I22:I24)</f>
        <v>150</v>
      </c>
      <c r="J25" s="17"/>
      <c r="K25" s="33">
        <f>SUM(K22:K24)</f>
        <v>200</v>
      </c>
      <c r="L25" s="17"/>
      <c r="M25" s="138">
        <f>SUM(M22:M24)</f>
        <v>200</v>
      </c>
      <c r="N25" s="96"/>
      <c r="O25" s="138">
        <f>SUM(O22:O24)</f>
        <v>200</v>
      </c>
    </row>
    <row r="26" spans="1:15" ht="15.75" thickTop="1">
      <c r="A26" s="17"/>
      <c r="B26" s="17"/>
      <c r="C26" s="17"/>
      <c r="D26" s="17"/>
      <c r="E26" s="17"/>
      <c r="F26" s="17"/>
      <c r="G26" s="17"/>
      <c r="H26" s="17"/>
      <c r="I26" s="17"/>
      <c r="J26" s="17"/>
      <c r="K26" s="17"/>
      <c r="L26" s="17"/>
      <c r="M26" s="139"/>
      <c r="N26" s="96"/>
      <c r="O26" s="139"/>
    </row>
    <row r="27" spans="1:15" ht="15">
      <c r="A27" s="17"/>
      <c r="B27" s="17"/>
      <c r="C27" s="17"/>
      <c r="D27" s="17"/>
      <c r="E27" s="17"/>
      <c r="F27" s="17"/>
      <c r="G27" s="17"/>
      <c r="H27" s="17"/>
      <c r="I27" s="17"/>
      <c r="J27" s="17"/>
      <c r="K27" s="17"/>
      <c r="L27" s="17"/>
      <c r="M27" s="139"/>
      <c r="N27" s="96"/>
      <c r="O27" s="139"/>
    </row>
    <row r="28" spans="1:15" ht="15.75">
      <c r="A28" s="18" t="s">
        <v>128</v>
      </c>
      <c r="B28" s="17"/>
      <c r="C28" s="17"/>
      <c r="D28" s="17"/>
      <c r="E28" s="17"/>
      <c r="F28" s="17"/>
      <c r="G28" s="17"/>
      <c r="H28" s="17"/>
      <c r="I28" s="17"/>
      <c r="J28" s="17"/>
      <c r="K28" s="17"/>
      <c r="L28" s="17"/>
      <c r="M28" s="139"/>
      <c r="N28" s="96"/>
      <c r="O28" s="139"/>
    </row>
    <row r="29" spans="1:15" ht="15">
      <c r="A29" s="17" t="s">
        <v>25</v>
      </c>
      <c r="B29" s="17"/>
      <c r="C29" s="17" t="s">
        <v>129</v>
      </c>
      <c r="D29" s="17"/>
      <c r="E29" s="21"/>
      <c r="F29" s="17"/>
      <c r="G29" s="21"/>
      <c r="H29" s="17"/>
      <c r="I29" s="21"/>
      <c r="J29" s="17"/>
      <c r="K29" s="21"/>
      <c r="L29" s="17"/>
      <c r="M29" s="136"/>
      <c r="N29" s="96"/>
      <c r="O29" s="136"/>
    </row>
    <row r="30" spans="1:15" ht="15">
      <c r="A30" s="17" t="s">
        <v>26</v>
      </c>
      <c r="B30" s="17"/>
      <c r="C30" s="17" t="s">
        <v>130</v>
      </c>
      <c r="D30" s="17"/>
      <c r="E30" s="23"/>
      <c r="F30" s="17"/>
      <c r="G30" s="23"/>
      <c r="H30" s="17"/>
      <c r="I30" s="23"/>
      <c r="J30" s="17"/>
      <c r="K30" s="23"/>
      <c r="L30" s="17"/>
      <c r="M30" s="137"/>
      <c r="N30" s="96"/>
      <c r="O30" s="137"/>
    </row>
    <row r="31" spans="1:15" ht="15">
      <c r="A31" s="17" t="s">
        <v>27</v>
      </c>
      <c r="B31" s="17"/>
      <c r="C31" s="17" t="s">
        <v>131</v>
      </c>
      <c r="D31" s="17"/>
      <c r="E31" s="21">
        <v>10300</v>
      </c>
      <c r="F31" s="17"/>
      <c r="G31" s="23">
        <v>10500</v>
      </c>
      <c r="H31" s="17"/>
      <c r="I31" s="21">
        <v>0</v>
      </c>
      <c r="J31" s="17"/>
      <c r="K31" s="23">
        <v>15500</v>
      </c>
      <c r="L31" s="17"/>
      <c r="M31" s="137">
        <f>K31</f>
        <v>15500</v>
      </c>
      <c r="N31" s="96"/>
      <c r="O31" s="137">
        <f>M31</f>
        <v>15500</v>
      </c>
    </row>
    <row r="32" spans="1:15" ht="15.75" thickBot="1">
      <c r="A32" s="20" t="s">
        <v>28</v>
      </c>
      <c r="B32" s="20"/>
      <c r="C32" s="17"/>
      <c r="D32" s="17"/>
      <c r="E32" s="33">
        <f>SUM(E29:E31)</f>
        <v>10300</v>
      </c>
      <c r="F32" s="17"/>
      <c r="G32" s="33">
        <f>SUM(G29:G31)</f>
        <v>10500</v>
      </c>
      <c r="H32" s="17"/>
      <c r="I32" s="33">
        <f>SUM(I29:I31)</f>
        <v>0</v>
      </c>
      <c r="J32" s="17"/>
      <c r="K32" s="33">
        <f>SUM(K29:K31)</f>
        <v>15500</v>
      </c>
      <c r="L32" s="17"/>
      <c r="M32" s="138">
        <f>SUM(M29:M31)</f>
        <v>15500</v>
      </c>
      <c r="N32" s="96"/>
      <c r="O32" s="138">
        <f>SUM(O29:O31)</f>
        <v>15500</v>
      </c>
    </row>
    <row r="33" spans="1:15" ht="15.75" thickTop="1">
      <c r="A33" s="20"/>
      <c r="B33" s="20"/>
      <c r="C33" s="17"/>
      <c r="D33" s="17"/>
      <c r="E33" s="19"/>
      <c r="F33" s="17"/>
      <c r="G33" s="19"/>
      <c r="H33" s="17"/>
      <c r="I33" s="19"/>
      <c r="J33" s="17"/>
      <c r="K33" s="19"/>
      <c r="L33" s="17"/>
      <c r="M33" s="142"/>
      <c r="N33" s="96"/>
      <c r="O33" s="142"/>
    </row>
    <row r="34" spans="1:15" ht="15">
      <c r="A34" s="17"/>
      <c r="B34" s="17"/>
      <c r="C34" s="17"/>
      <c r="D34" s="17"/>
      <c r="E34" s="17"/>
      <c r="F34" s="17"/>
      <c r="G34" s="17"/>
      <c r="H34" s="17"/>
      <c r="I34" s="17"/>
      <c r="J34" s="17"/>
      <c r="K34" s="17"/>
      <c r="L34" s="17"/>
      <c r="M34" s="139"/>
      <c r="N34" s="96"/>
      <c r="O34" s="139"/>
    </row>
    <row r="35" spans="1:15" ht="15.75" thickBot="1">
      <c r="A35" s="17" t="s">
        <v>132</v>
      </c>
      <c r="B35" s="17"/>
      <c r="C35" s="17"/>
      <c r="D35" s="17"/>
      <c r="E35" s="26">
        <f>SUM(E17,E25,E32)</f>
        <v>10700</v>
      </c>
      <c r="F35" s="17"/>
      <c r="G35" s="26">
        <f>SUM(G17+G25+G32)</f>
        <v>10900</v>
      </c>
      <c r="H35" s="17"/>
      <c r="I35" s="26">
        <f>SUM(I17,I25,I32)</f>
        <v>150</v>
      </c>
      <c r="J35" s="17"/>
      <c r="K35" s="26">
        <f>SUM(K17+K25+K32)</f>
        <v>15900</v>
      </c>
      <c r="L35" s="17"/>
      <c r="M35" s="141">
        <f>SUM(M32,M25,M17,)</f>
        <v>15900</v>
      </c>
      <c r="N35" s="96"/>
      <c r="O35" s="141">
        <f>SUM(O32,O25,O17,)</f>
        <v>15900</v>
      </c>
    </row>
    <row r="36" spans="1:16" ht="15.75" thickTop="1">
      <c r="A36" s="17"/>
      <c r="B36" s="17"/>
      <c r="C36" s="17"/>
      <c r="D36" s="17"/>
      <c r="E36" s="19"/>
      <c r="F36" s="19"/>
      <c r="G36" s="19"/>
      <c r="H36" s="19"/>
      <c r="I36" s="19"/>
      <c r="J36" s="19"/>
      <c r="K36" s="19"/>
      <c r="L36" s="19"/>
      <c r="M36" s="19"/>
      <c r="N36" s="19"/>
      <c r="O36" s="19"/>
      <c r="P36" s="5"/>
    </row>
    <row r="37" spans="1:16" ht="15">
      <c r="A37" s="17"/>
      <c r="B37" s="17"/>
      <c r="C37" s="17"/>
      <c r="D37" s="17"/>
      <c r="E37" s="19"/>
      <c r="F37" s="19"/>
      <c r="G37" s="19"/>
      <c r="H37" s="19"/>
      <c r="I37" s="19"/>
      <c r="J37" s="19"/>
      <c r="K37" s="19"/>
      <c r="L37" s="19"/>
      <c r="M37" s="19"/>
      <c r="N37" s="19"/>
      <c r="O37" s="19"/>
      <c r="P37" s="5"/>
    </row>
    <row r="38" spans="1:15" ht="15">
      <c r="A38" s="17"/>
      <c r="B38" s="17"/>
      <c r="C38" s="17"/>
      <c r="D38" s="17"/>
      <c r="E38" s="17"/>
      <c r="F38" s="17"/>
      <c r="G38" s="17"/>
      <c r="H38" s="17"/>
      <c r="I38" s="17"/>
      <c r="J38" s="17"/>
      <c r="K38" s="17"/>
      <c r="L38" s="17"/>
      <c r="M38" s="17"/>
      <c r="N38" s="17"/>
      <c r="O38" s="17"/>
    </row>
    <row r="39" spans="1:15" ht="15.75">
      <c r="A39" s="18"/>
      <c r="B39" s="17"/>
      <c r="C39" s="17"/>
      <c r="D39" s="17"/>
      <c r="E39" s="19"/>
      <c r="F39" s="19"/>
      <c r="G39" s="19"/>
      <c r="H39" s="19"/>
      <c r="I39" s="19"/>
      <c r="J39" s="19"/>
      <c r="K39" s="19"/>
      <c r="L39" s="17"/>
      <c r="M39" s="17"/>
      <c r="N39" s="17"/>
      <c r="O39" s="17"/>
    </row>
    <row r="40" spans="1:15" ht="15">
      <c r="A40" s="17"/>
      <c r="B40" s="17"/>
      <c r="C40" s="17"/>
      <c r="D40" s="17"/>
      <c r="E40" s="17"/>
      <c r="F40" s="17"/>
      <c r="G40" s="17"/>
      <c r="H40" s="17"/>
      <c r="I40" s="17"/>
      <c r="J40" s="17"/>
      <c r="K40" s="17"/>
      <c r="L40" s="17"/>
      <c r="M40" s="17"/>
      <c r="N40" s="17"/>
      <c r="O40" s="17"/>
    </row>
    <row r="41" spans="1:15" ht="15">
      <c r="A41" s="17"/>
      <c r="B41" s="17"/>
      <c r="C41" s="17"/>
      <c r="D41" s="17"/>
      <c r="E41" s="17"/>
      <c r="F41" s="17"/>
      <c r="G41" s="17"/>
      <c r="H41" s="17"/>
      <c r="I41" s="17"/>
      <c r="J41" s="17"/>
      <c r="K41" s="17"/>
      <c r="L41" s="17"/>
      <c r="M41" s="17"/>
      <c r="N41" s="17"/>
      <c r="O41" s="17"/>
    </row>
    <row r="42" spans="1:15" ht="15">
      <c r="A42" s="17"/>
      <c r="B42" s="17"/>
      <c r="C42" s="17"/>
      <c r="D42" s="17"/>
      <c r="E42" s="17"/>
      <c r="F42" s="17"/>
      <c r="G42" s="17"/>
      <c r="H42" s="17"/>
      <c r="I42" s="17"/>
      <c r="J42" s="17"/>
      <c r="K42" s="17"/>
      <c r="L42" s="17"/>
      <c r="M42" s="17"/>
      <c r="N42" s="17"/>
      <c r="O42" s="17"/>
    </row>
    <row r="43" spans="1:15" ht="15">
      <c r="A43" s="17"/>
      <c r="B43" s="17"/>
      <c r="C43" s="17"/>
      <c r="D43" s="17"/>
      <c r="E43" s="17"/>
      <c r="F43" s="17"/>
      <c r="G43" s="17"/>
      <c r="H43" s="17"/>
      <c r="I43" s="17"/>
      <c r="J43" s="17"/>
      <c r="K43" s="17"/>
      <c r="L43" s="17"/>
      <c r="M43" s="17"/>
      <c r="N43" s="17"/>
      <c r="O43" s="17"/>
    </row>
    <row r="44" spans="1:15" ht="15">
      <c r="A44" s="17"/>
      <c r="B44" s="17"/>
      <c r="C44" s="17"/>
      <c r="D44" s="17"/>
      <c r="E44" s="17"/>
      <c r="F44" s="17"/>
      <c r="G44" s="17"/>
      <c r="H44" s="17"/>
      <c r="I44" s="17"/>
      <c r="J44" s="17"/>
      <c r="K44" s="17"/>
      <c r="L44" s="17"/>
      <c r="M44" s="17"/>
      <c r="N44" s="17"/>
      <c r="O44" s="17"/>
    </row>
    <row r="45" spans="1:15" ht="15">
      <c r="A45" s="17"/>
      <c r="B45" s="17"/>
      <c r="C45" s="17"/>
      <c r="D45" s="17"/>
      <c r="E45" s="17"/>
      <c r="F45" s="17"/>
      <c r="G45" s="17"/>
      <c r="H45" s="17"/>
      <c r="I45" s="17"/>
      <c r="J45" s="17"/>
      <c r="K45" s="17"/>
      <c r="L45" s="17"/>
      <c r="M45" s="17"/>
      <c r="N45" s="17"/>
      <c r="O45" s="17"/>
    </row>
    <row r="46" spans="1:15" ht="15">
      <c r="A46" s="17"/>
      <c r="B46" s="17"/>
      <c r="C46" s="17"/>
      <c r="D46" s="17"/>
      <c r="E46" s="17"/>
      <c r="F46" s="17"/>
      <c r="G46" s="17"/>
      <c r="H46" s="17"/>
      <c r="I46" s="17"/>
      <c r="J46" s="17"/>
      <c r="K46" s="17"/>
      <c r="L46" s="17"/>
      <c r="M46" s="17"/>
      <c r="N46" s="17"/>
      <c r="O46" s="17"/>
    </row>
    <row r="47" spans="1:15" ht="15">
      <c r="A47" s="17"/>
      <c r="B47" s="17"/>
      <c r="C47" s="17"/>
      <c r="D47" s="17"/>
      <c r="E47" s="17"/>
      <c r="F47" s="17"/>
      <c r="G47" s="17"/>
      <c r="H47" s="17"/>
      <c r="I47" s="17"/>
      <c r="J47" s="17"/>
      <c r="K47" s="17"/>
      <c r="L47" s="17"/>
      <c r="M47" s="17"/>
      <c r="N47" s="17"/>
      <c r="O47" s="17"/>
    </row>
    <row r="48" spans="1:15" ht="15">
      <c r="A48" s="17"/>
      <c r="B48" s="17"/>
      <c r="C48" s="17"/>
      <c r="D48" s="17"/>
      <c r="E48" s="17"/>
      <c r="F48" s="17"/>
      <c r="G48" s="17"/>
      <c r="H48" s="17"/>
      <c r="I48" s="17"/>
      <c r="J48" s="17"/>
      <c r="K48" s="17"/>
      <c r="L48" s="17"/>
      <c r="M48" s="17"/>
      <c r="N48" s="17"/>
      <c r="O48" s="17"/>
    </row>
    <row r="49" spans="1:15" ht="15">
      <c r="A49" s="17"/>
      <c r="B49" s="17"/>
      <c r="C49" s="17"/>
      <c r="D49" s="17"/>
      <c r="E49" s="17"/>
      <c r="F49" s="17"/>
      <c r="G49" s="17"/>
      <c r="H49" s="17"/>
      <c r="I49" s="17"/>
      <c r="J49" s="17"/>
      <c r="K49" s="17"/>
      <c r="L49" s="17"/>
      <c r="M49" s="17"/>
      <c r="N49" s="17"/>
      <c r="O49" s="17"/>
    </row>
    <row r="50" spans="1:15" ht="15">
      <c r="A50" s="17"/>
      <c r="B50" s="17"/>
      <c r="C50" s="17"/>
      <c r="D50" s="17"/>
      <c r="E50" s="17"/>
      <c r="F50" s="17"/>
      <c r="G50" s="17"/>
      <c r="H50" s="17"/>
      <c r="I50" s="17"/>
      <c r="J50" s="17"/>
      <c r="K50" s="17"/>
      <c r="L50" s="17"/>
      <c r="M50" s="17"/>
      <c r="N50" s="17"/>
      <c r="O50" s="17"/>
    </row>
    <row r="51" spans="1:15" ht="15">
      <c r="A51" s="17"/>
      <c r="B51" s="17"/>
      <c r="C51" s="17"/>
      <c r="D51" s="17"/>
      <c r="E51" s="17"/>
      <c r="F51" s="17"/>
      <c r="G51" s="17"/>
      <c r="H51" s="17"/>
      <c r="I51" s="17"/>
      <c r="J51" s="17"/>
      <c r="K51" s="17"/>
      <c r="L51" s="17"/>
      <c r="M51" s="17"/>
      <c r="N51" s="17"/>
      <c r="O51" s="17"/>
    </row>
    <row r="52" spans="1:15" ht="15">
      <c r="A52" s="17"/>
      <c r="B52" s="17"/>
      <c r="C52" s="17"/>
      <c r="D52" s="17"/>
      <c r="E52" s="17"/>
      <c r="F52" s="17"/>
      <c r="G52" s="17"/>
      <c r="H52" s="17"/>
      <c r="I52" s="17"/>
      <c r="J52" s="17"/>
      <c r="K52" s="17"/>
      <c r="L52" s="17"/>
      <c r="M52" s="17"/>
      <c r="N52" s="17"/>
      <c r="O52" s="17"/>
    </row>
    <row r="53" spans="1:15" ht="15">
      <c r="A53" s="17"/>
      <c r="B53" s="17"/>
      <c r="C53" s="17"/>
      <c r="D53" s="17"/>
      <c r="E53" s="17"/>
      <c r="F53" s="17"/>
      <c r="G53" s="17"/>
      <c r="H53" s="17"/>
      <c r="I53" s="17"/>
      <c r="J53" s="17"/>
      <c r="K53" s="17"/>
      <c r="L53" s="17"/>
      <c r="M53" s="17"/>
      <c r="N53" s="17"/>
      <c r="O53" s="17"/>
    </row>
    <row r="54" spans="1:15" ht="15">
      <c r="A54" s="17"/>
      <c r="B54" s="17"/>
      <c r="C54" s="17"/>
      <c r="D54" s="17"/>
      <c r="E54" s="17"/>
      <c r="F54" s="17"/>
      <c r="G54" s="17"/>
      <c r="H54" s="17"/>
      <c r="I54" s="17"/>
      <c r="J54" s="17"/>
      <c r="K54" s="17"/>
      <c r="L54" s="17"/>
      <c r="M54" s="17"/>
      <c r="N54" s="17"/>
      <c r="O54" s="17"/>
    </row>
    <row r="55" spans="1:15" ht="15">
      <c r="A55" s="17"/>
      <c r="B55" s="17"/>
      <c r="C55" s="17"/>
      <c r="D55" s="17"/>
      <c r="E55" s="17"/>
      <c r="F55" s="17"/>
      <c r="G55" s="17"/>
      <c r="H55" s="17"/>
      <c r="I55" s="17"/>
      <c r="J55" s="17"/>
      <c r="K55" s="17"/>
      <c r="L55" s="17"/>
      <c r="M55" s="17"/>
      <c r="N55" s="17"/>
      <c r="O55" s="17"/>
    </row>
    <row r="56" spans="1:15" ht="15">
      <c r="A56" s="17"/>
      <c r="B56" s="17"/>
      <c r="C56" s="17"/>
      <c r="D56" s="17"/>
      <c r="E56" s="17"/>
      <c r="F56" s="17"/>
      <c r="G56" s="17"/>
      <c r="H56" s="17"/>
      <c r="I56" s="17"/>
      <c r="J56" s="17"/>
      <c r="K56" s="17"/>
      <c r="L56" s="17"/>
      <c r="M56" s="17"/>
      <c r="N56" s="17"/>
      <c r="O56" s="17"/>
    </row>
    <row r="57" spans="1:15" ht="15">
      <c r="A57" s="17"/>
      <c r="B57" s="17"/>
      <c r="C57" s="17"/>
      <c r="D57" s="17"/>
      <c r="E57" s="17"/>
      <c r="F57" s="17"/>
      <c r="G57" s="17"/>
      <c r="H57" s="17"/>
      <c r="I57" s="17"/>
      <c r="J57" s="17"/>
      <c r="K57" s="17"/>
      <c r="L57" s="17"/>
      <c r="M57" s="17"/>
      <c r="N57" s="17"/>
      <c r="O57" s="17"/>
    </row>
    <row r="58" spans="1:15" ht="15.75">
      <c r="A58" s="17"/>
      <c r="B58" s="17"/>
      <c r="C58" s="17"/>
      <c r="D58" s="17"/>
      <c r="E58" s="17"/>
      <c r="F58" s="17"/>
      <c r="G58" s="17"/>
      <c r="H58" s="18" t="s">
        <v>539</v>
      </c>
      <c r="I58" s="18"/>
      <c r="J58" s="18"/>
      <c r="K58" s="17"/>
      <c r="L58" s="17"/>
      <c r="M58" s="17"/>
      <c r="N58" s="17"/>
      <c r="O58" s="17"/>
    </row>
    <row r="59" spans="1:15" ht="15">
      <c r="A59" s="17"/>
      <c r="B59" s="17"/>
      <c r="C59" s="17"/>
      <c r="D59" s="17"/>
      <c r="E59" s="17"/>
      <c r="F59" s="17"/>
      <c r="G59" s="17"/>
      <c r="H59" s="17"/>
      <c r="I59" s="17"/>
      <c r="J59" s="17"/>
      <c r="K59" s="17"/>
      <c r="L59" s="17"/>
      <c r="M59" s="17"/>
      <c r="N59" s="17"/>
      <c r="O59" s="17"/>
    </row>
    <row r="60" spans="1:15" ht="15">
      <c r="A60" s="17"/>
      <c r="B60" s="17"/>
      <c r="C60" s="17"/>
      <c r="D60" s="17"/>
      <c r="E60" s="17"/>
      <c r="F60" s="17"/>
      <c r="G60" s="17"/>
      <c r="H60" s="17"/>
      <c r="I60" s="17"/>
      <c r="J60" s="17"/>
      <c r="K60" s="17"/>
      <c r="L60" s="17"/>
      <c r="M60" s="17"/>
      <c r="N60" s="17"/>
      <c r="O60" s="17"/>
    </row>
    <row r="61" spans="1:15" ht="15">
      <c r="A61" s="17"/>
      <c r="B61" s="17"/>
      <c r="C61" s="17"/>
      <c r="D61" s="17"/>
      <c r="E61" s="17"/>
      <c r="F61" s="17"/>
      <c r="G61" s="17"/>
      <c r="H61" s="17"/>
      <c r="I61" s="17"/>
      <c r="J61" s="17"/>
      <c r="K61" s="17"/>
      <c r="L61" s="17"/>
      <c r="M61" s="17"/>
      <c r="N61" s="17"/>
      <c r="O61" s="17"/>
    </row>
  </sheetData>
  <sheetProtection/>
  <mergeCells count="2">
    <mergeCell ref="A1:O1"/>
    <mergeCell ref="A10:O10"/>
  </mergeCells>
  <printOptions/>
  <pageMargins left="0.5" right="0.5" top="0.5" bottom="0.5" header="0.5" footer="0.5"/>
  <pageSetup fitToHeight="1" fitToWidth="1" horizontalDpi="600" verticalDpi="600" orientation="portrait" scale="79" r:id="rId1"/>
  <headerFooter alignWithMargins="0">
    <oddHeader>&amp;R&amp;D</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P65"/>
  <sheetViews>
    <sheetView zoomScale="90" zoomScaleNormal="90" zoomScalePageLayoutView="0" workbookViewId="0" topLeftCell="A1">
      <selection activeCell="K15" sqref="K15"/>
    </sheetView>
  </sheetViews>
  <sheetFormatPr defaultColWidth="9.140625" defaultRowHeight="12.75"/>
  <cols>
    <col min="9" max="10" width="0" style="0" hidden="1" customWidth="1"/>
    <col min="13" max="13" width="8.8515625" style="7" customWidth="1"/>
    <col min="15" max="15" width="12.00390625" style="7" customWidth="1"/>
    <col min="26" max="26" width="11.28125" style="0" customWidth="1"/>
  </cols>
  <sheetData>
    <row r="1" spans="1:15" ht="15.75">
      <c r="A1" s="168" t="s">
        <v>21</v>
      </c>
      <c r="B1" s="168"/>
      <c r="C1" s="168"/>
      <c r="D1" s="168"/>
      <c r="E1" s="168"/>
      <c r="F1" s="168"/>
      <c r="G1" s="168"/>
      <c r="H1" s="168"/>
      <c r="I1" s="168"/>
      <c r="J1" s="168"/>
      <c r="K1" s="168"/>
      <c r="L1" s="168"/>
      <c r="M1" s="168"/>
      <c r="N1" s="168"/>
      <c r="O1" s="168"/>
    </row>
    <row r="2" spans="1:15" ht="15">
      <c r="A2" s="17"/>
      <c r="B2" s="17"/>
      <c r="C2" s="17"/>
      <c r="D2" s="17"/>
      <c r="E2" s="17"/>
      <c r="F2" s="17"/>
      <c r="G2" s="17"/>
      <c r="H2" s="17"/>
      <c r="I2" s="17"/>
      <c r="J2" s="17"/>
      <c r="K2" s="17"/>
      <c r="L2" s="17"/>
      <c r="M2" s="17"/>
      <c r="N2" s="17"/>
      <c r="O2" s="17"/>
    </row>
    <row r="3" spans="1:15" ht="15">
      <c r="A3" s="17"/>
      <c r="B3" s="17"/>
      <c r="C3" s="17"/>
      <c r="D3" s="17"/>
      <c r="E3" s="17"/>
      <c r="F3" s="17"/>
      <c r="G3" s="17"/>
      <c r="H3" s="17"/>
      <c r="I3" s="17"/>
      <c r="J3" s="17"/>
      <c r="K3" s="17"/>
      <c r="L3" s="17"/>
      <c r="M3" s="17"/>
      <c r="N3" s="17"/>
      <c r="O3" s="17"/>
    </row>
    <row r="4" spans="1:15" ht="15">
      <c r="A4" s="17"/>
      <c r="B4" s="17"/>
      <c r="C4" s="17"/>
      <c r="D4" s="17"/>
      <c r="E4" s="17"/>
      <c r="F4" s="17"/>
      <c r="G4" s="17"/>
      <c r="H4" s="17"/>
      <c r="I4" s="17"/>
      <c r="J4" s="17"/>
      <c r="K4" s="17"/>
      <c r="L4" s="17"/>
      <c r="M4" s="17"/>
      <c r="N4" s="17"/>
      <c r="O4" s="17"/>
    </row>
    <row r="5" spans="1:16" ht="15">
      <c r="A5" s="17"/>
      <c r="B5" s="17"/>
      <c r="C5" s="17"/>
      <c r="D5" s="17"/>
      <c r="E5" s="17"/>
      <c r="F5" s="17"/>
      <c r="G5" s="17" t="s">
        <v>35</v>
      </c>
      <c r="H5" s="17"/>
      <c r="I5" s="17"/>
      <c r="J5" s="17"/>
      <c r="K5" s="17" t="s">
        <v>39</v>
      </c>
      <c r="L5" s="17"/>
      <c r="M5" s="17"/>
      <c r="N5" s="17"/>
      <c r="O5" s="17"/>
      <c r="P5" s="7"/>
    </row>
    <row r="6" spans="1:16" ht="15">
      <c r="A6" s="17"/>
      <c r="B6" s="17"/>
      <c r="C6" s="17"/>
      <c r="D6" s="17"/>
      <c r="E6" s="17" t="s">
        <v>34</v>
      </c>
      <c r="F6" s="17"/>
      <c r="G6" s="17" t="s">
        <v>36</v>
      </c>
      <c r="H6" s="17"/>
      <c r="I6" s="17"/>
      <c r="J6" s="17"/>
      <c r="K6" s="17" t="s">
        <v>40</v>
      </c>
      <c r="L6" s="17"/>
      <c r="M6" s="17" t="s">
        <v>42</v>
      </c>
      <c r="N6" s="17"/>
      <c r="O6" s="17"/>
      <c r="P6" s="7"/>
    </row>
    <row r="7" spans="1:16" ht="15">
      <c r="A7" s="17"/>
      <c r="B7" s="17"/>
      <c r="C7" s="17"/>
      <c r="D7" s="17"/>
      <c r="E7" s="17" t="s">
        <v>33</v>
      </c>
      <c r="F7" s="17"/>
      <c r="G7" s="17" t="s">
        <v>37</v>
      </c>
      <c r="H7" s="17"/>
      <c r="I7" s="17" t="s">
        <v>35</v>
      </c>
      <c r="J7" s="17"/>
      <c r="K7" s="17" t="s">
        <v>41</v>
      </c>
      <c r="L7" s="17"/>
      <c r="M7" s="17" t="s">
        <v>43</v>
      </c>
      <c r="N7" s="17"/>
      <c r="O7" s="17"/>
      <c r="P7" s="7"/>
    </row>
    <row r="8" spans="1:16" ht="15">
      <c r="A8" s="17"/>
      <c r="B8" s="17"/>
      <c r="C8" s="17"/>
      <c r="D8" s="17"/>
      <c r="E8" s="17" t="s">
        <v>32</v>
      </c>
      <c r="F8" s="17"/>
      <c r="G8" s="17" t="s">
        <v>38</v>
      </c>
      <c r="H8" s="17"/>
      <c r="I8" s="17" t="s">
        <v>585</v>
      </c>
      <c r="J8" s="17"/>
      <c r="K8" s="17" t="s">
        <v>39</v>
      </c>
      <c r="L8" s="17"/>
      <c r="M8" s="17" t="s">
        <v>35</v>
      </c>
      <c r="N8" s="17"/>
      <c r="O8" s="17" t="s">
        <v>44</v>
      </c>
      <c r="P8" s="7"/>
    </row>
    <row r="9" spans="1:16" ht="15">
      <c r="A9" s="17" t="s">
        <v>23</v>
      </c>
      <c r="B9" s="17"/>
      <c r="C9" s="17" t="s">
        <v>0</v>
      </c>
      <c r="D9" s="17"/>
      <c r="E9" s="17">
        <v>2022</v>
      </c>
      <c r="F9" s="17"/>
      <c r="G9" s="17">
        <v>2023</v>
      </c>
      <c r="H9" s="17"/>
      <c r="I9" s="17">
        <v>2022</v>
      </c>
      <c r="J9" s="17"/>
      <c r="K9" s="17">
        <v>2024</v>
      </c>
      <c r="L9" s="17"/>
      <c r="M9" s="17">
        <v>2024</v>
      </c>
      <c r="N9" s="17"/>
      <c r="O9" s="17">
        <v>2024</v>
      </c>
      <c r="P9" s="134"/>
    </row>
    <row r="10" spans="1:16" ht="15">
      <c r="A10" s="17"/>
      <c r="B10" s="17"/>
      <c r="C10" s="17"/>
      <c r="D10" s="17"/>
      <c r="E10" s="17"/>
      <c r="F10" s="17"/>
      <c r="G10" s="17"/>
      <c r="H10" s="17"/>
      <c r="I10" s="17"/>
      <c r="J10" s="17"/>
      <c r="K10" s="17"/>
      <c r="L10" s="17"/>
      <c r="M10" s="17"/>
      <c r="N10" s="17"/>
      <c r="O10" s="17"/>
      <c r="P10" s="7"/>
    </row>
    <row r="11" spans="1:15" ht="15.75">
      <c r="A11" s="168" t="s">
        <v>133</v>
      </c>
      <c r="B11" s="168"/>
      <c r="C11" s="168"/>
      <c r="D11" s="168"/>
      <c r="E11" s="168"/>
      <c r="F11" s="168"/>
      <c r="G11" s="168"/>
      <c r="H11" s="168"/>
      <c r="I11" s="168"/>
      <c r="J11" s="168"/>
      <c r="K11" s="168"/>
      <c r="L11" s="168"/>
      <c r="M11" s="168"/>
      <c r="N11" s="168"/>
      <c r="O11" s="168"/>
    </row>
    <row r="12" spans="1:15" ht="15">
      <c r="A12" s="17"/>
      <c r="B12" s="17"/>
      <c r="C12" s="17"/>
      <c r="D12" s="17"/>
      <c r="E12" s="17"/>
      <c r="F12" s="17"/>
      <c r="G12" s="17"/>
      <c r="H12" s="17"/>
      <c r="I12" s="17"/>
      <c r="J12" s="17"/>
      <c r="K12" s="17"/>
      <c r="L12" s="17"/>
      <c r="M12" s="17"/>
      <c r="N12" s="17"/>
      <c r="O12" s="17"/>
    </row>
    <row r="13" spans="1:15" ht="15">
      <c r="A13" s="17"/>
      <c r="B13" s="17"/>
      <c r="C13" s="17"/>
      <c r="D13" s="17"/>
      <c r="E13" s="17"/>
      <c r="F13" s="17"/>
      <c r="G13" s="17"/>
      <c r="H13" s="17"/>
      <c r="I13" s="17"/>
      <c r="J13" s="17"/>
      <c r="K13" s="17"/>
      <c r="L13" s="17"/>
      <c r="M13" s="17"/>
      <c r="N13" s="17"/>
      <c r="O13" s="17"/>
    </row>
    <row r="14" spans="1:15" ht="15.75">
      <c r="A14" s="18" t="s">
        <v>134</v>
      </c>
      <c r="B14" s="17"/>
      <c r="C14" s="17"/>
      <c r="D14" s="17"/>
      <c r="E14" s="17"/>
      <c r="F14" s="17"/>
      <c r="G14" s="17"/>
      <c r="H14" s="17"/>
      <c r="I14" s="17"/>
      <c r="J14" s="17"/>
      <c r="K14" s="17"/>
      <c r="L14" s="17"/>
      <c r="M14" s="17"/>
      <c r="N14" s="17"/>
      <c r="O14" s="17"/>
    </row>
    <row r="15" spans="1:15" ht="15">
      <c r="A15" s="17" t="s">
        <v>25</v>
      </c>
      <c r="B15" s="17"/>
      <c r="C15" s="17" t="s">
        <v>135</v>
      </c>
      <c r="D15" s="17"/>
      <c r="E15" s="21">
        <v>69001</v>
      </c>
      <c r="F15" s="17"/>
      <c r="G15" s="21">
        <v>70830</v>
      </c>
      <c r="H15" s="17"/>
      <c r="I15" s="21">
        <v>47770</v>
      </c>
      <c r="J15" s="17"/>
      <c r="K15" s="21">
        <v>71788</v>
      </c>
      <c r="L15" s="17"/>
      <c r="M15" s="136">
        <f>K15</f>
        <v>71788</v>
      </c>
      <c r="N15" s="96"/>
      <c r="O15" s="136">
        <f>M15</f>
        <v>71788</v>
      </c>
    </row>
    <row r="16" spans="1:15" ht="15">
      <c r="A16" s="17" t="s">
        <v>26</v>
      </c>
      <c r="B16" s="17"/>
      <c r="C16" s="17" t="s">
        <v>136</v>
      </c>
      <c r="D16" s="17"/>
      <c r="E16" s="23"/>
      <c r="F16" s="17"/>
      <c r="G16" s="23"/>
      <c r="H16" s="17"/>
      <c r="I16" s="23"/>
      <c r="J16" s="17"/>
      <c r="K16" s="23"/>
      <c r="L16" s="17"/>
      <c r="M16" s="137"/>
      <c r="N16" s="96"/>
      <c r="O16" s="137"/>
    </row>
    <row r="17" spans="1:15" ht="15">
      <c r="A17" s="17" t="s">
        <v>27</v>
      </c>
      <c r="B17" s="17"/>
      <c r="C17" s="17" t="s">
        <v>137</v>
      </c>
      <c r="D17" s="17"/>
      <c r="E17" s="21">
        <v>878</v>
      </c>
      <c r="F17" s="17"/>
      <c r="G17" s="23"/>
      <c r="H17" s="17"/>
      <c r="I17" s="21">
        <v>878</v>
      </c>
      <c r="J17" s="17"/>
      <c r="K17" s="23"/>
      <c r="L17" s="17"/>
      <c r="M17" s="137"/>
      <c r="N17" s="96"/>
      <c r="O17" s="137"/>
    </row>
    <row r="18" spans="1:15" ht="15">
      <c r="A18" s="17"/>
      <c r="B18" s="17"/>
      <c r="C18" s="17"/>
      <c r="D18" s="17"/>
      <c r="E18" s="17"/>
      <c r="F18" s="17"/>
      <c r="G18" s="17"/>
      <c r="H18" s="17"/>
      <c r="I18" s="17"/>
      <c r="J18" s="17"/>
      <c r="K18" s="17"/>
      <c r="L18" s="17"/>
      <c r="M18" s="139"/>
      <c r="N18" s="96"/>
      <c r="O18" s="139"/>
    </row>
    <row r="19" spans="1:15" ht="15">
      <c r="A19" s="17"/>
      <c r="B19" s="17"/>
      <c r="C19" s="17"/>
      <c r="D19" s="17"/>
      <c r="E19" s="17"/>
      <c r="F19" s="17"/>
      <c r="G19" s="17"/>
      <c r="H19" s="17"/>
      <c r="I19" s="17"/>
      <c r="J19" s="17"/>
      <c r="K19" s="17"/>
      <c r="L19" s="17"/>
      <c r="M19" s="139"/>
      <c r="N19" s="96"/>
      <c r="O19" s="139"/>
    </row>
    <row r="20" spans="1:15" ht="15.75" thickBot="1">
      <c r="A20" s="17" t="s">
        <v>507</v>
      </c>
      <c r="B20" s="17"/>
      <c r="C20" s="17"/>
      <c r="D20" s="17"/>
      <c r="E20" s="26">
        <f>E15+E16+E17</f>
        <v>69879</v>
      </c>
      <c r="F20" s="19"/>
      <c r="G20" s="26">
        <f>G15+G16+G17</f>
        <v>70830</v>
      </c>
      <c r="H20" s="19"/>
      <c r="I20" s="26">
        <f>I15+I16+I17</f>
        <v>48648</v>
      </c>
      <c r="J20" s="19"/>
      <c r="K20" s="26">
        <f>K15+K16+K17</f>
        <v>71788</v>
      </c>
      <c r="L20" s="19"/>
      <c r="M20" s="141">
        <f>SUM(M15:M19)</f>
        <v>71788</v>
      </c>
      <c r="N20" s="98"/>
      <c r="O20" s="141">
        <f>SUM(O15:O19)</f>
        <v>71788</v>
      </c>
    </row>
    <row r="21" spans="1:15" ht="16.5" thickTop="1">
      <c r="A21" s="18"/>
      <c r="B21" s="17"/>
      <c r="C21" s="17"/>
      <c r="D21" s="17"/>
      <c r="E21" s="19"/>
      <c r="F21" s="19"/>
      <c r="G21" s="19"/>
      <c r="H21" s="19"/>
      <c r="I21" s="19"/>
      <c r="J21" s="19"/>
      <c r="K21" s="19"/>
      <c r="L21" s="19"/>
      <c r="M21" s="19"/>
      <c r="N21" s="19"/>
      <c r="O21" s="19"/>
    </row>
    <row r="22" spans="1:15" ht="15">
      <c r="A22" s="17"/>
      <c r="B22" s="17"/>
      <c r="C22" s="17"/>
      <c r="D22" s="17"/>
      <c r="E22" s="19"/>
      <c r="F22" s="19"/>
      <c r="G22" s="19"/>
      <c r="H22" s="19"/>
      <c r="I22" s="19"/>
      <c r="J22" s="19"/>
      <c r="K22" s="19"/>
      <c r="L22" s="19"/>
      <c r="M22" s="19"/>
      <c r="N22" s="19"/>
      <c r="O22" s="19"/>
    </row>
    <row r="23" spans="1:15" ht="15">
      <c r="A23" s="17"/>
      <c r="B23" s="17"/>
      <c r="C23" s="17"/>
      <c r="D23" s="17"/>
      <c r="E23" s="19"/>
      <c r="F23" s="19"/>
      <c r="G23" s="19"/>
      <c r="H23" s="19"/>
      <c r="I23" s="19"/>
      <c r="J23" s="19"/>
      <c r="K23" s="19"/>
      <c r="L23" s="19"/>
      <c r="M23" s="19"/>
      <c r="N23" s="19"/>
      <c r="O23" s="19"/>
    </row>
    <row r="24" spans="1:15" ht="15">
      <c r="A24" s="17"/>
      <c r="B24" s="17"/>
      <c r="C24" s="17"/>
      <c r="D24" s="17"/>
      <c r="E24" s="19"/>
      <c r="F24" s="19"/>
      <c r="G24" s="19"/>
      <c r="H24" s="19"/>
      <c r="I24" s="19"/>
      <c r="J24" s="19"/>
      <c r="K24" s="19"/>
      <c r="L24" s="19"/>
      <c r="M24" s="19"/>
      <c r="N24" s="19"/>
      <c r="O24" s="19"/>
    </row>
    <row r="25" spans="1:15" ht="15">
      <c r="A25" s="17"/>
      <c r="B25" s="17"/>
      <c r="C25" s="17"/>
      <c r="D25" s="17"/>
      <c r="E25" s="19"/>
      <c r="F25" s="19"/>
      <c r="G25" s="19"/>
      <c r="H25" s="19"/>
      <c r="I25" s="19"/>
      <c r="J25" s="19"/>
      <c r="K25" s="19"/>
      <c r="L25" s="19"/>
      <c r="M25" s="19"/>
      <c r="N25" s="19"/>
      <c r="O25" s="19"/>
    </row>
    <row r="26" spans="1:15" ht="15">
      <c r="A26" s="17"/>
      <c r="B26" s="17"/>
      <c r="C26" s="17"/>
      <c r="D26" s="17"/>
      <c r="E26" s="19"/>
      <c r="F26" s="19"/>
      <c r="G26" s="19"/>
      <c r="H26" s="19"/>
      <c r="I26" s="19"/>
      <c r="J26" s="19"/>
      <c r="K26" s="19"/>
      <c r="L26" s="19"/>
      <c r="M26" s="19"/>
      <c r="N26" s="19"/>
      <c r="O26" s="19"/>
    </row>
    <row r="27" spans="1:15" ht="15">
      <c r="A27" s="17"/>
      <c r="B27" s="17"/>
      <c r="C27" s="17"/>
      <c r="D27" s="17"/>
      <c r="E27" s="19"/>
      <c r="F27" s="19"/>
      <c r="G27" s="19"/>
      <c r="H27" s="19"/>
      <c r="I27" s="19"/>
      <c r="J27" s="19"/>
      <c r="K27" s="19"/>
      <c r="L27" s="19"/>
      <c r="M27" s="19"/>
      <c r="N27" s="19"/>
      <c r="O27" s="19"/>
    </row>
    <row r="28" spans="1:15" ht="15">
      <c r="A28" s="17"/>
      <c r="B28" s="17"/>
      <c r="C28" s="17"/>
      <c r="D28" s="17"/>
      <c r="E28" s="19"/>
      <c r="F28" s="19"/>
      <c r="G28" s="19"/>
      <c r="H28" s="19"/>
      <c r="I28" s="19"/>
      <c r="J28" s="19"/>
      <c r="K28" s="19"/>
      <c r="L28" s="19"/>
      <c r="M28" s="19"/>
      <c r="N28" s="19"/>
      <c r="O28" s="19"/>
    </row>
    <row r="29" spans="1:15" ht="15">
      <c r="A29" s="17"/>
      <c r="B29" s="17"/>
      <c r="C29" s="17"/>
      <c r="D29" s="17"/>
      <c r="E29" s="19"/>
      <c r="F29" s="19"/>
      <c r="G29" s="19"/>
      <c r="H29" s="19"/>
      <c r="I29" s="19"/>
      <c r="J29" s="19"/>
      <c r="K29" s="19"/>
      <c r="L29" s="19"/>
      <c r="M29" s="19"/>
      <c r="N29" s="19"/>
      <c r="O29" s="19"/>
    </row>
    <row r="30" spans="1:15" ht="15">
      <c r="A30" s="17"/>
      <c r="B30" s="17"/>
      <c r="C30" s="17"/>
      <c r="D30" s="17"/>
      <c r="E30" s="19"/>
      <c r="F30" s="19"/>
      <c r="G30" s="19"/>
      <c r="H30" s="19"/>
      <c r="I30" s="19"/>
      <c r="J30" s="19"/>
      <c r="K30" s="19"/>
      <c r="L30" s="19"/>
      <c r="M30" s="19"/>
      <c r="N30" s="19"/>
      <c r="O30" s="19"/>
    </row>
    <row r="31" spans="1:15" ht="15">
      <c r="A31" s="17"/>
      <c r="B31" s="17"/>
      <c r="C31" s="17"/>
      <c r="D31" s="17"/>
      <c r="E31" s="19"/>
      <c r="F31" s="19"/>
      <c r="G31" s="19"/>
      <c r="H31" s="19"/>
      <c r="I31" s="19"/>
      <c r="J31" s="19"/>
      <c r="K31" s="19"/>
      <c r="L31" s="19"/>
      <c r="M31" s="19"/>
      <c r="N31" s="19"/>
      <c r="O31" s="19"/>
    </row>
    <row r="32" spans="1:15" ht="15">
      <c r="A32" s="17"/>
      <c r="B32" s="17"/>
      <c r="C32" s="17"/>
      <c r="D32" s="17"/>
      <c r="E32" s="19"/>
      <c r="F32" s="19"/>
      <c r="G32" s="19"/>
      <c r="H32" s="19"/>
      <c r="I32" s="19"/>
      <c r="J32" s="19"/>
      <c r="K32" s="19"/>
      <c r="L32" s="19"/>
      <c r="M32" s="19"/>
      <c r="N32" s="19"/>
      <c r="O32" s="19"/>
    </row>
    <row r="33" spans="1:15" ht="15">
      <c r="A33" s="17"/>
      <c r="B33" s="17"/>
      <c r="C33" s="17"/>
      <c r="D33" s="17"/>
      <c r="E33" s="19"/>
      <c r="F33" s="19"/>
      <c r="G33" s="19"/>
      <c r="H33" s="19"/>
      <c r="I33" s="19"/>
      <c r="J33" s="19"/>
      <c r="K33" s="19"/>
      <c r="L33" s="19"/>
      <c r="M33" s="19"/>
      <c r="N33" s="19"/>
      <c r="O33" s="19"/>
    </row>
    <row r="34" spans="1:15" ht="15">
      <c r="A34" s="17"/>
      <c r="B34" s="17"/>
      <c r="C34" s="17"/>
      <c r="D34" s="17"/>
      <c r="E34" s="19"/>
      <c r="F34" s="19"/>
      <c r="G34" s="19"/>
      <c r="H34" s="19"/>
      <c r="I34" s="19"/>
      <c r="J34" s="19"/>
      <c r="K34" s="19"/>
      <c r="L34" s="19"/>
      <c r="M34" s="19"/>
      <c r="N34" s="19"/>
      <c r="O34" s="19"/>
    </row>
    <row r="35" spans="1:15" ht="15">
      <c r="A35" s="17"/>
      <c r="B35" s="17"/>
      <c r="C35" s="17"/>
      <c r="D35" s="17"/>
      <c r="E35" s="19"/>
      <c r="F35" s="19"/>
      <c r="G35" s="19"/>
      <c r="H35" s="19"/>
      <c r="I35" s="19"/>
      <c r="J35" s="19"/>
      <c r="K35" s="19"/>
      <c r="L35" s="19"/>
      <c r="M35" s="19"/>
      <c r="N35" s="19"/>
      <c r="O35" s="19"/>
    </row>
    <row r="36" spans="1:15" ht="15">
      <c r="A36" s="17"/>
      <c r="B36" s="17"/>
      <c r="C36" s="17"/>
      <c r="D36" s="17"/>
      <c r="E36" s="19"/>
      <c r="F36" s="19"/>
      <c r="G36" s="19"/>
      <c r="H36" s="19"/>
      <c r="I36" s="19"/>
      <c r="J36" s="19"/>
      <c r="K36" s="19"/>
      <c r="L36" s="19"/>
      <c r="M36" s="19"/>
      <c r="N36" s="19"/>
      <c r="O36" s="19"/>
    </row>
    <row r="37" spans="1:15" ht="15">
      <c r="A37" s="17"/>
      <c r="B37" s="17"/>
      <c r="C37" s="17"/>
      <c r="D37" s="17"/>
      <c r="E37" s="19"/>
      <c r="F37" s="19"/>
      <c r="G37" s="19"/>
      <c r="H37" s="19"/>
      <c r="I37" s="19"/>
      <c r="J37" s="19"/>
      <c r="K37" s="19"/>
      <c r="L37" s="19"/>
      <c r="M37" s="19"/>
      <c r="N37" s="19"/>
      <c r="O37" s="19"/>
    </row>
    <row r="38" spans="1:15" ht="15">
      <c r="A38" s="17"/>
      <c r="B38" s="17"/>
      <c r="C38" s="17"/>
      <c r="D38" s="17"/>
      <c r="E38" s="19"/>
      <c r="F38" s="19"/>
      <c r="G38" s="19"/>
      <c r="H38" s="19"/>
      <c r="I38" s="19"/>
      <c r="J38" s="19"/>
      <c r="K38" s="19"/>
      <c r="L38" s="19"/>
      <c r="M38" s="19"/>
      <c r="N38" s="19"/>
      <c r="O38" s="19"/>
    </row>
    <row r="39" spans="1:15" ht="15">
      <c r="A39" s="17"/>
      <c r="B39" s="17"/>
      <c r="C39" s="17"/>
      <c r="D39" s="17"/>
      <c r="E39" s="19"/>
      <c r="F39" s="19"/>
      <c r="G39" s="19"/>
      <c r="H39" s="19"/>
      <c r="I39" s="19"/>
      <c r="J39" s="19"/>
      <c r="K39" s="19"/>
      <c r="L39" s="19"/>
      <c r="M39" s="19"/>
      <c r="N39" s="19"/>
      <c r="O39" s="19"/>
    </row>
    <row r="40" spans="1:15" ht="15">
      <c r="A40" s="17"/>
      <c r="B40" s="17"/>
      <c r="C40" s="17"/>
      <c r="D40" s="17"/>
      <c r="E40" s="19"/>
      <c r="F40" s="19"/>
      <c r="G40" s="19"/>
      <c r="H40" s="19"/>
      <c r="I40" s="19"/>
      <c r="J40" s="19"/>
      <c r="K40" s="19"/>
      <c r="L40" s="19"/>
      <c r="M40" s="19"/>
      <c r="N40" s="19"/>
      <c r="O40" s="19"/>
    </row>
    <row r="41" spans="1:15" ht="15">
      <c r="A41" s="17"/>
      <c r="B41" s="17"/>
      <c r="C41" s="17"/>
      <c r="D41" s="17"/>
      <c r="E41" s="19"/>
      <c r="F41" s="19"/>
      <c r="G41" s="19"/>
      <c r="H41" s="19"/>
      <c r="I41" s="19"/>
      <c r="J41" s="19"/>
      <c r="K41" s="19"/>
      <c r="L41" s="19"/>
      <c r="M41" s="19"/>
      <c r="N41" s="19"/>
      <c r="O41" s="19"/>
    </row>
    <row r="42" spans="1:15" ht="15">
      <c r="A42" s="17"/>
      <c r="B42" s="17"/>
      <c r="C42" s="17"/>
      <c r="D42" s="17"/>
      <c r="E42" s="19"/>
      <c r="F42" s="19"/>
      <c r="G42" s="19"/>
      <c r="H42" s="19"/>
      <c r="I42" s="19"/>
      <c r="J42" s="19"/>
      <c r="K42" s="19"/>
      <c r="L42" s="19"/>
      <c r="M42" s="19"/>
      <c r="N42" s="19"/>
      <c r="O42" s="19"/>
    </row>
    <row r="43" spans="1:15" ht="15">
      <c r="A43" s="17"/>
      <c r="B43" s="17"/>
      <c r="C43" s="17"/>
      <c r="D43" s="17"/>
      <c r="E43" s="19"/>
      <c r="F43" s="19"/>
      <c r="G43" s="19"/>
      <c r="H43" s="19"/>
      <c r="I43" s="19"/>
      <c r="J43" s="19"/>
      <c r="K43" s="19"/>
      <c r="L43" s="19"/>
      <c r="M43" s="19"/>
      <c r="N43" s="19"/>
      <c r="O43" s="19"/>
    </row>
    <row r="44" spans="1:15" ht="15">
      <c r="A44" s="17"/>
      <c r="B44" s="17"/>
      <c r="C44" s="17"/>
      <c r="D44" s="17"/>
      <c r="E44" s="19"/>
      <c r="F44" s="19"/>
      <c r="G44" s="19"/>
      <c r="H44" s="19"/>
      <c r="I44" s="19"/>
      <c r="J44" s="19"/>
      <c r="K44" s="19"/>
      <c r="L44" s="19"/>
      <c r="M44" s="19"/>
      <c r="N44" s="19"/>
      <c r="O44" s="19"/>
    </row>
    <row r="45" spans="1:15" ht="15">
      <c r="A45" s="17"/>
      <c r="B45" s="17"/>
      <c r="C45" s="17"/>
      <c r="D45" s="17"/>
      <c r="E45" s="19"/>
      <c r="F45" s="19"/>
      <c r="G45" s="19"/>
      <c r="H45" s="19"/>
      <c r="I45" s="19"/>
      <c r="J45" s="19"/>
      <c r="K45" s="19"/>
      <c r="L45" s="19"/>
      <c r="M45" s="19"/>
      <c r="N45" s="19"/>
      <c r="O45" s="19"/>
    </row>
    <row r="46" spans="1:15" ht="15">
      <c r="A46" s="17"/>
      <c r="B46" s="17"/>
      <c r="C46" s="17"/>
      <c r="D46" s="17"/>
      <c r="E46" s="19"/>
      <c r="F46" s="19"/>
      <c r="G46" s="19"/>
      <c r="H46" s="19"/>
      <c r="I46" s="19"/>
      <c r="J46" s="19"/>
      <c r="K46" s="19"/>
      <c r="L46" s="19"/>
      <c r="M46" s="19"/>
      <c r="N46" s="19"/>
      <c r="O46" s="19"/>
    </row>
    <row r="47" spans="1:15" ht="15">
      <c r="A47" s="17"/>
      <c r="B47" s="17"/>
      <c r="C47" s="17"/>
      <c r="D47" s="17"/>
      <c r="E47" s="19"/>
      <c r="F47" s="19"/>
      <c r="G47" s="19"/>
      <c r="H47" s="19"/>
      <c r="I47" s="19"/>
      <c r="J47" s="19"/>
      <c r="K47" s="19"/>
      <c r="L47" s="19"/>
      <c r="M47" s="19"/>
      <c r="N47" s="19"/>
      <c r="O47" s="19"/>
    </row>
    <row r="48" spans="1:15" ht="15">
      <c r="A48" s="17"/>
      <c r="B48" s="17"/>
      <c r="C48" s="17"/>
      <c r="D48" s="17"/>
      <c r="E48" s="19"/>
      <c r="F48" s="19"/>
      <c r="G48" s="19"/>
      <c r="H48" s="19"/>
      <c r="I48" s="19"/>
      <c r="J48" s="19"/>
      <c r="K48" s="19"/>
      <c r="L48" s="19"/>
      <c r="M48" s="19"/>
      <c r="N48" s="19"/>
      <c r="O48" s="19"/>
    </row>
    <row r="49" spans="1:15" ht="15">
      <c r="A49" s="17"/>
      <c r="B49" s="17"/>
      <c r="C49" s="17"/>
      <c r="D49" s="17"/>
      <c r="E49" s="19"/>
      <c r="F49" s="19"/>
      <c r="G49" s="19"/>
      <c r="H49" s="19"/>
      <c r="I49" s="19"/>
      <c r="J49" s="19"/>
      <c r="K49" s="19"/>
      <c r="L49" s="19"/>
      <c r="M49" s="19"/>
      <c r="N49" s="19"/>
      <c r="O49" s="19"/>
    </row>
    <row r="50" spans="1:15" ht="15">
      <c r="A50" s="17"/>
      <c r="B50" s="17"/>
      <c r="C50" s="17"/>
      <c r="D50" s="17"/>
      <c r="E50" s="19"/>
      <c r="F50" s="19"/>
      <c r="G50" s="19"/>
      <c r="H50" s="19"/>
      <c r="I50" s="19"/>
      <c r="J50" s="19"/>
      <c r="K50" s="19"/>
      <c r="L50" s="19"/>
      <c r="M50" s="19"/>
      <c r="N50" s="19"/>
      <c r="O50" s="19"/>
    </row>
    <row r="51" spans="1:15" ht="15">
      <c r="A51" s="17"/>
      <c r="B51" s="17"/>
      <c r="C51" s="17"/>
      <c r="D51" s="17"/>
      <c r="E51" s="19"/>
      <c r="F51" s="19"/>
      <c r="G51" s="19"/>
      <c r="H51" s="19"/>
      <c r="I51" s="19"/>
      <c r="J51" s="19"/>
      <c r="K51" s="19"/>
      <c r="L51" s="19"/>
      <c r="M51" s="19"/>
      <c r="N51" s="19"/>
      <c r="O51" s="19"/>
    </row>
    <row r="52" spans="1:15" ht="15">
      <c r="A52" s="20"/>
      <c r="B52" s="20"/>
      <c r="C52" s="17"/>
      <c r="D52" s="17"/>
      <c r="E52" s="19"/>
      <c r="F52" s="19"/>
      <c r="G52" s="19"/>
      <c r="H52" s="19"/>
      <c r="I52" s="19"/>
      <c r="J52" s="19"/>
      <c r="K52" s="19"/>
      <c r="L52" s="19"/>
      <c r="M52" s="19"/>
      <c r="N52" s="19"/>
      <c r="O52" s="19"/>
    </row>
    <row r="53" spans="1:15" ht="15">
      <c r="A53" s="17"/>
      <c r="B53" s="17"/>
      <c r="C53" s="17"/>
      <c r="D53" s="17"/>
      <c r="E53" s="19"/>
      <c r="F53" s="19"/>
      <c r="G53" s="19"/>
      <c r="H53" s="19"/>
      <c r="I53" s="19"/>
      <c r="J53" s="19"/>
      <c r="K53" s="19"/>
      <c r="L53" s="19"/>
      <c r="M53" s="19"/>
      <c r="N53" s="19"/>
      <c r="O53" s="19"/>
    </row>
    <row r="54" spans="1:15" ht="15">
      <c r="A54" s="17"/>
      <c r="B54" s="17"/>
      <c r="C54" s="17"/>
      <c r="D54" s="17"/>
      <c r="E54" s="19"/>
      <c r="F54" s="19"/>
      <c r="G54" s="19"/>
      <c r="H54" s="19"/>
      <c r="I54" s="19"/>
      <c r="J54" s="19"/>
      <c r="K54" s="19"/>
      <c r="L54" s="19"/>
      <c r="M54" s="19"/>
      <c r="N54" s="19"/>
      <c r="O54" s="19"/>
    </row>
    <row r="55" spans="1:15" ht="15.75">
      <c r="A55" s="18"/>
      <c r="B55" s="17"/>
      <c r="C55" s="17"/>
      <c r="D55" s="17"/>
      <c r="E55" s="19"/>
      <c r="F55" s="19"/>
      <c r="G55" s="19"/>
      <c r="H55" s="19"/>
      <c r="I55" s="19"/>
      <c r="J55" s="19"/>
      <c r="K55" s="19"/>
      <c r="L55" s="19"/>
      <c r="M55" s="19"/>
      <c r="N55" s="19"/>
      <c r="O55" s="19"/>
    </row>
    <row r="56" spans="1:15" ht="15">
      <c r="A56" s="17"/>
      <c r="B56" s="17"/>
      <c r="C56" s="17"/>
      <c r="D56" s="17"/>
      <c r="E56" s="19"/>
      <c r="F56" s="19"/>
      <c r="G56" s="19"/>
      <c r="H56" s="19"/>
      <c r="I56" s="19"/>
      <c r="J56" s="19"/>
      <c r="K56" s="19"/>
      <c r="L56" s="19"/>
      <c r="M56" s="19"/>
      <c r="N56" s="19"/>
      <c r="O56" s="19"/>
    </row>
    <row r="57" spans="1:15" ht="15.75">
      <c r="A57" s="17"/>
      <c r="B57" s="17"/>
      <c r="C57" s="17"/>
      <c r="D57" s="17"/>
      <c r="E57" s="19"/>
      <c r="F57" s="19"/>
      <c r="G57" s="19"/>
      <c r="H57" s="24" t="s">
        <v>540</v>
      </c>
      <c r="I57" s="24"/>
      <c r="J57" s="24"/>
      <c r="K57" s="19"/>
      <c r="L57" s="19"/>
      <c r="M57" s="19"/>
      <c r="N57" s="19"/>
      <c r="O57" s="19"/>
    </row>
    <row r="58" spans="1:15" ht="15">
      <c r="A58" s="17"/>
      <c r="B58" s="17"/>
      <c r="C58" s="17"/>
      <c r="D58" s="17"/>
      <c r="E58" s="19"/>
      <c r="F58" s="19"/>
      <c r="G58" s="19"/>
      <c r="H58" s="19"/>
      <c r="I58" s="19"/>
      <c r="J58" s="19"/>
      <c r="K58" s="19"/>
      <c r="L58" s="19"/>
      <c r="M58" s="19"/>
      <c r="N58" s="19"/>
      <c r="O58" s="19"/>
    </row>
    <row r="59" spans="1:15" ht="12.75">
      <c r="A59" s="2"/>
      <c r="B59" s="2"/>
      <c r="E59" s="5"/>
      <c r="F59" s="5"/>
      <c r="G59" s="5"/>
      <c r="H59" s="5"/>
      <c r="I59" s="5"/>
      <c r="J59" s="5"/>
      <c r="K59" s="5"/>
      <c r="L59" s="5"/>
      <c r="M59" s="95"/>
      <c r="N59" s="5"/>
      <c r="O59" s="95"/>
    </row>
    <row r="60" spans="5:15" ht="12.75">
      <c r="E60" s="5"/>
      <c r="F60" s="5"/>
      <c r="G60" s="5"/>
      <c r="H60" s="5"/>
      <c r="I60" s="5"/>
      <c r="J60" s="5"/>
      <c r="K60" s="5"/>
      <c r="L60" s="5"/>
      <c r="M60" s="95"/>
      <c r="N60" s="5"/>
      <c r="O60" s="95"/>
    </row>
    <row r="61" spans="1:15" ht="12.75">
      <c r="A61" s="1"/>
      <c r="E61" s="5"/>
      <c r="F61" s="5"/>
      <c r="G61" s="5"/>
      <c r="H61" s="5"/>
      <c r="I61" s="5"/>
      <c r="J61" s="5"/>
      <c r="K61" s="5"/>
      <c r="L61" s="5"/>
      <c r="M61" s="95"/>
      <c r="N61" s="5"/>
      <c r="O61" s="95"/>
    </row>
    <row r="62" spans="1:15" ht="12.75">
      <c r="A62" s="7"/>
      <c r="E62" s="5"/>
      <c r="F62" s="5"/>
      <c r="G62" s="5"/>
      <c r="H62" s="5"/>
      <c r="I62" s="5"/>
      <c r="J62" s="5"/>
      <c r="K62" s="5"/>
      <c r="L62" s="5"/>
      <c r="M62" s="95"/>
      <c r="N62" s="5"/>
      <c r="O62" s="95"/>
    </row>
    <row r="63" spans="5:15" ht="12.75">
      <c r="E63" s="5"/>
      <c r="F63" s="5"/>
      <c r="G63" s="5"/>
      <c r="H63" s="5"/>
      <c r="I63" s="5"/>
      <c r="J63" s="5"/>
      <c r="K63" s="5"/>
      <c r="L63" s="5"/>
      <c r="M63" s="95"/>
      <c r="N63" s="5"/>
      <c r="O63" s="95"/>
    </row>
    <row r="64" spans="5:15" ht="12.75">
      <c r="E64" s="5"/>
      <c r="F64" s="5"/>
      <c r="G64" s="5"/>
      <c r="H64" s="5"/>
      <c r="I64" s="5"/>
      <c r="J64" s="5"/>
      <c r="K64" s="5"/>
      <c r="L64" s="5"/>
      <c r="M64" s="95"/>
      <c r="N64" s="5"/>
      <c r="O64" s="95"/>
    </row>
    <row r="65" spans="5:15" ht="12.75">
      <c r="E65" s="5"/>
      <c r="F65" s="5"/>
      <c r="G65" s="5"/>
      <c r="H65" s="5"/>
      <c r="I65" s="5"/>
      <c r="J65" s="5"/>
      <c r="K65" s="5"/>
      <c r="L65" s="5"/>
      <c r="M65" s="95"/>
      <c r="N65" s="5"/>
      <c r="O65" s="95"/>
    </row>
  </sheetData>
  <sheetProtection/>
  <mergeCells count="2">
    <mergeCell ref="A1:O1"/>
    <mergeCell ref="A11:O11"/>
  </mergeCells>
  <printOptions/>
  <pageMargins left="0.5" right="0.5" top="0.5" bottom="0.5" header="0.5" footer="0.5"/>
  <pageSetup fitToHeight="1" fitToWidth="1" horizontalDpi="600" verticalDpi="600" orientation="portrait" scale="80" r:id="rId1"/>
  <headerFooter alignWithMargins="0">
    <oddHeader>&amp;R&amp;D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shannon</dc:creator>
  <cp:keywords/>
  <dc:description/>
  <cp:lastModifiedBy>Cecilia McKenzie</cp:lastModifiedBy>
  <cp:lastPrinted>2023-11-09T19:35:48Z</cp:lastPrinted>
  <dcterms:created xsi:type="dcterms:W3CDTF">2003-10-29T17:21:12Z</dcterms:created>
  <dcterms:modified xsi:type="dcterms:W3CDTF">2023-11-13T05:05:20Z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